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hri1-my.sharepoint.com/personal/sak_bahri_sa/Documents/Work Folders/RORO VESSELS/RORO/Vessel Schedual/2022/WEEK 43/"/>
    </mc:Choice>
  </mc:AlternateContent>
  <xr:revisionPtr revIDLastSave="259" documentId="13_ncr:1_{558F899B-645E-435C-BD9E-433625306E49}" xr6:coauthVersionLast="47" xr6:coauthVersionMax="47" xr10:uidLastSave="{8284EAE3-6591-4DE1-8EB6-AFC20C272C2D}"/>
  <bookViews>
    <workbookView xWindow="-110" yWindow="-110" windowWidth="19420" windowHeight="10420" xr2:uid="{E8FB18B6-6C18-48EF-AC49-D866C5329702}"/>
  </bookViews>
  <sheets>
    <sheet name="WEEK 43" sheetId="1" r:id="rId1"/>
    <sheet name="Terminals and Stevedoring" sheetId="3" r:id="rId2"/>
    <sheet name="Contact Details" sheetId="4" r:id="rId3"/>
    <sheet name="Terminal &amp; Stevedoring" sheetId="2" state="hidden" r:id="rId4"/>
  </sheets>
  <definedNames>
    <definedName name="_xlnm._FilterDatabase" localSheetId="2" hidden="1">'Contact Details'!$A$2:$G$43</definedName>
    <definedName name="_xlnm._FilterDatabase" localSheetId="0" hidden="1">'WEEK 43'!$A$3:$K$39</definedName>
    <definedName name="CIQWBGuid" hidden="1">"26ff19c1-a0e5-4351-aaea-f23fd9542c4d"</definedName>
    <definedName name="Ports">'WEEK 43'!$A$4:$A$34</definedName>
    <definedName name="_xlnm.Print_Area" localSheetId="1">'Terminals and Stevedoring'!$A$1:$D$25</definedName>
    <definedName name="_xlnm.Print_Area" localSheetId="0">'WEEK 43'!$A$1:$M$42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J16" i="1"/>
  <c r="G21" i="1"/>
  <c r="G22" i="1" s="1"/>
  <c r="G25" i="1" s="1"/>
  <c r="G27" i="1" s="1"/>
  <c r="G28" i="1" s="1"/>
  <c r="G29" i="1" s="1"/>
  <c r="G32" i="1" s="1"/>
  <c r="G33" i="1" s="1"/>
  <c r="G34" i="1" s="1"/>
  <c r="G38" i="1" s="1"/>
  <c r="G39" i="1" s="1"/>
  <c r="G42" i="1" s="1"/>
  <c r="M4" i="1" s="1"/>
  <c r="M6" i="1" s="1"/>
  <c r="G16" i="1"/>
  <c r="G17" i="1" s="1"/>
  <c r="G18" i="1" s="1"/>
  <c r="G19" i="1" s="1"/>
  <c r="J11" i="1"/>
  <c r="J12" i="1" s="1"/>
  <c r="J13" i="1" s="1"/>
  <c r="F11" i="1"/>
  <c r="F12" i="1" s="1"/>
  <c r="F13" i="1" s="1"/>
  <c r="F18" i="1" s="1"/>
  <c r="F19" i="1" s="1"/>
  <c r="F21" i="1" s="1"/>
  <c r="F22" i="1" s="1"/>
  <c r="F24" i="1" s="1"/>
  <c r="F25" i="1" s="1"/>
  <c r="F26" i="1" s="1"/>
  <c r="F27" i="1" s="1"/>
  <c r="F29" i="1" s="1"/>
  <c r="F32" i="1" s="1"/>
  <c r="F33" i="1" s="1"/>
  <c r="F34" i="1" s="1"/>
  <c r="F42" i="1" s="1"/>
  <c r="M9" i="1"/>
  <c r="M11" i="1" s="1"/>
  <c r="M12" i="1" s="1"/>
  <c r="M13" i="1" s="1"/>
  <c r="M18" i="1" s="1"/>
  <c r="M21" i="1" s="1"/>
  <c r="M22" i="1" s="1"/>
  <c r="M25" i="1" s="1"/>
  <c r="M27" i="1" s="1"/>
  <c r="M29" i="1" s="1"/>
  <c r="M32" i="1" s="1"/>
  <c r="M33" i="1" s="1"/>
  <c r="M34" i="1" s="1"/>
  <c r="M38" i="1" s="1"/>
  <c r="M39" i="1" s="1"/>
  <c r="M42" i="1" s="1"/>
  <c r="G8" i="1"/>
  <c r="G11" i="1" s="1"/>
  <c r="G12" i="1" s="1"/>
  <c r="J6" i="1"/>
  <c r="J9" i="1" s="1"/>
  <c r="K4" i="1"/>
  <c r="K6" i="1" s="1"/>
  <c r="K11" i="1" s="1"/>
  <c r="K12" i="1" s="1"/>
  <c r="K13" i="1" s="1"/>
  <c r="K16" i="1" s="1"/>
  <c r="K18" i="1" s="1"/>
  <c r="K21" i="1" s="1"/>
  <c r="K22" i="1" s="1"/>
  <c r="K25" i="1" s="1"/>
  <c r="K27" i="1" s="1"/>
  <c r="K29" i="1" s="1"/>
  <c r="K32" i="1" s="1"/>
  <c r="K33" i="1" s="1"/>
  <c r="K34" i="1" s="1"/>
  <c r="K38" i="1" s="1"/>
  <c r="K39" i="1" s="1"/>
  <c r="K42" i="1" s="1"/>
  <c r="J4" i="1"/>
  <c r="I4" i="1"/>
  <c r="I6" i="1" s="1"/>
  <c r="I7" i="1" s="1"/>
  <c r="I9" i="1" s="1"/>
  <c r="I10" i="1" s="1"/>
  <c r="I11" i="1" s="1"/>
  <c r="I12" i="1" s="1"/>
  <c r="I13" i="1" s="1"/>
  <c r="I17" i="1" s="1"/>
  <c r="I18" i="1" s="1"/>
  <c r="I19" i="1" s="1"/>
  <c r="I21" i="1" s="1"/>
  <c r="I22" i="1" s="1"/>
  <c r="I23" i="1" s="1"/>
  <c r="I25" i="1" s="1"/>
  <c r="I26" i="1" s="1"/>
  <c r="I27" i="1" s="1"/>
  <c r="I29" i="1" s="1"/>
  <c r="I32" i="1" s="1"/>
  <c r="I33" i="1" s="1"/>
  <c r="I34" i="1" s="1"/>
  <c r="I36" i="1" s="1"/>
  <c r="I42" i="1" s="1"/>
  <c r="H4" i="1"/>
  <c r="H6" i="1" s="1"/>
  <c r="H7" i="1" s="1"/>
  <c r="H9" i="1" s="1"/>
  <c r="H11" i="1" s="1"/>
  <c r="H12" i="1" s="1"/>
  <c r="H13" i="1" s="1"/>
  <c r="H16" i="1" s="1"/>
  <c r="H17" i="1" s="1"/>
  <c r="H18" i="1" s="1"/>
  <c r="H21" i="1" s="1"/>
  <c r="H22" i="1" s="1"/>
  <c r="H25" i="1" s="1"/>
  <c r="H27" i="1" s="1"/>
  <c r="H28" i="1" s="1"/>
  <c r="H29" i="1" s="1"/>
  <c r="H31" i="1" s="1"/>
  <c r="H32" i="1" s="1"/>
  <c r="H33" i="1" s="1"/>
  <c r="H34" i="1" s="1"/>
  <c r="H38" i="1" s="1"/>
  <c r="H39" i="1" s="1"/>
  <c r="H42" i="1" s="1"/>
  <c r="N4" i="1" s="1"/>
  <c r="N5" i="1" s="1"/>
  <c r="N6" i="1" s="1"/>
  <c r="N9" i="1" s="1"/>
  <c r="N11" i="1" s="1"/>
  <c r="N12" i="1" s="1"/>
  <c r="N13" i="1" s="1"/>
  <c r="N18" i="1" s="1"/>
  <c r="N21" i="1" s="1"/>
  <c r="N22" i="1" s="1"/>
  <c r="N25" i="1" s="1"/>
  <c r="N27" i="1" s="1"/>
  <c r="N29" i="1" s="1"/>
  <c r="N32" i="1" s="1"/>
  <c r="N33" i="1" s="1"/>
  <c r="N34" i="1" s="1"/>
  <c r="N38" i="1" s="1"/>
  <c r="N39" i="1" s="1"/>
  <c r="N42" i="1" s="1"/>
  <c r="J17" i="1" l="1"/>
  <c r="J18" i="1" s="1"/>
  <c r="J19" i="1" s="1"/>
  <c r="J21" i="1" s="1"/>
  <c r="J22" i="1" s="1"/>
  <c r="J25" i="1" s="1"/>
  <c r="J27" i="1" s="1"/>
  <c r="J29" i="1" s="1"/>
  <c r="J32" i="1" s="1"/>
  <c r="J33" i="1" s="1"/>
  <c r="J34" i="1" s="1"/>
  <c r="J38" i="1" s="1"/>
  <c r="J39" i="1" s="1"/>
  <c r="J42" i="1" s="1"/>
  <c r="F38" i="1"/>
  <c r="F39" i="1" s="1"/>
  <c r="L4" i="1"/>
  <c r="L9" i="1" s="1"/>
  <c r="L11" i="1" s="1"/>
  <c r="L12" i="1" s="1"/>
  <c r="L13" i="1" s="1"/>
  <c r="L18" i="1" s="1"/>
  <c r="L21" i="1" s="1"/>
  <c r="L22" i="1" s="1"/>
  <c r="L25" i="1" s="1"/>
  <c r="L27" i="1" s="1"/>
  <c r="L29" i="1" s="1"/>
  <c r="L32" i="1" s="1"/>
  <c r="L33" i="1" s="1"/>
  <c r="L34" i="1" s="1"/>
  <c r="L38" i="1" s="1"/>
  <c r="L39" i="1" s="1"/>
  <c r="L42" i="1" s="1"/>
  <c r="I38" i="1"/>
  <c r="I39" i="1" s="1"/>
  <c r="O4" i="1"/>
  <c r="O6" i="1" s="1"/>
  <c r="O9" i="1" s="1"/>
  <c r="O11" i="1" s="1"/>
  <c r="O12" i="1" s="1"/>
  <c r="O13" i="1" s="1"/>
  <c r="O18" i="1" s="1"/>
  <c r="O21" i="1" s="1"/>
  <c r="O22" i="1" s="1"/>
  <c r="O25" i="1" s="1"/>
  <c r="O27" i="1" s="1"/>
  <c r="O29" i="1" s="1"/>
  <c r="O32" i="1" s="1"/>
  <c r="O33" i="1" s="1"/>
  <c r="O34" i="1" s="1"/>
  <c r="O38" i="1" s="1"/>
  <c r="O39" i="1" s="1"/>
  <c r="O42" i="1" s="1"/>
  <c r="B42" i="4"/>
  <c r="B40" i="4"/>
  <c r="B38" i="4"/>
  <c r="B37" i="4"/>
  <c r="B35" i="4"/>
  <c r="B33" i="4"/>
  <c r="B30" i="4"/>
  <c r="B27" i="4"/>
  <c r="B24" i="4"/>
  <c r="B22" i="4"/>
  <c r="B20" i="4"/>
  <c r="B17" i="4"/>
  <c r="B16" i="4"/>
  <c r="B15" i="4"/>
  <c r="B13" i="4"/>
  <c r="B11" i="4"/>
  <c r="B8" i="4"/>
  <c r="B6" i="4"/>
  <c r="B3" i="4"/>
  <c r="E12" i="1" l="1"/>
  <c r="E6" i="1" s="1"/>
  <c r="E14" i="1" s="1"/>
  <c r="E15" i="1" s="1"/>
  <c r="D15" i="1"/>
  <c r="D20" i="1" s="1"/>
  <c r="C22" i="1" l="1"/>
  <c r="C25" i="1" s="1"/>
  <c r="C27" i="1" s="1"/>
  <c r="C29" i="1" s="1"/>
  <c r="C32" i="1" s="1"/>
  <c r="C33" i="1" s="1"/>
  <c r="C34" i="1" s="1"/>
  <c r="C37" i="1" s="1"/>
  <c r="C38" i="1" s="1"/>
  <c r="C39" i="1" s="1"/>
  <c r="C40" i="1" s="1"/>
  <c r="C42" i="1" s="1"/>
  <c r="D21" i="1"/>
  <c r="D22" i="1" s="1"/>
  <c r="D23" i="1" s="1"/>
  <c r="D25" i="1" s="1"/>
  <c r="D27" i="1" l="1"/>
  <c r="D28" i="1" s="1"/>
  <c r="D32" i="1" s="1"/>
  <c r="D31" i="1" s="1"/>
  <c r="D29" i="1" s="1"/>
  <c r="E21" i="1"/>
  <c r="E22" i="1" s="1"/>
  <c r="E25" i="1" s="1"/>
  <c r="E24" i="1" s="1"/>
  <c r="E27" i="1" s="1"/>
  <c r="E29" i="1" s="1"/>
  <c r="B29" i="1"/>
  <c r="B32" i="1" s="1"/>
  <c r="B33" i="1" s="1"/>
  <c r="B34" i="1" s="1"/>
  <c r="B37" i="1" s="1"/>
  <c r="B38" i="1" s="1"/>
  <c r="B39" i="1" s="1"/>
  <c r="B41" i="1" s="1"/>
  <c r="B42" i="1" s="1"/>
  <c r="D33" i="1" l="1"/>
  <c r="D34" i="1" s="1"/>
  <c r="D36" i="1" l="1"/>
  <c r="D42" i="1" s="1"/>
  <c r="E30" i="1"/>
  <c r="E32" i="1" s="1"/>
  <c r="E33" i="1" s="1"/>
  <c r="E34" i="1" s="1"/>
  <c r="E38" i="1" s="1"/>
  <c r="D38" i="1" l="1"/>
  <c r="D39" i="1" s="1"/>
  <c r="E39" i="1"/>
  <c r="E40" i="1" s="1"/>
  <c r="D37" i="1" l="1"/>
  <c r="D35" i="1" s="1"/>
  <c r="E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Laith T. Alshamlan</author>
  </authors>
  <commentList>
    <comment ref="F18" authorId="0" shapeId="0" xr:uid="{9BBBB96A-08E4-4E8B-A643-209A0332F8CA}">
      <text>
        <r>
          <rPr>
            <b/>
            <sz val="9"/>
            <color indexed="81"/>
            <rFont val="Tahoma"/>
            <family val="2"/>
          </rPr>
          <t>Laith T. Alshamlan:</t>
        </r>
        <r>
          <rPr>
            <sz val="9"/>
            <color indexed="81"/>
            <rFont val="Tahoma"/>
            <family val="2"/>
          </rPr>
          <t xml:space="preserve">
To be revised</t>
        </r>
      </text>
    </comment>
  </commentList>
</comments>
</file>

<file path=xl/sharedStrings.xml><?xml version="1.0" encoding="utf-8"?>
<sst xmlns="http://schemas.openxmlformats.org/spreadsheetml/2006/main" count="713" uniqueCount="257">
  <si>
    <t>BAHRI JEDDAH</t>
  </si>
  <si>
    <t>BAHRI ABHA</t>
  </si>
  <si>
    <t>BAHRI HOFUF</t>
  </si>
  <si>
    <t>BAHRI YANBU</t>
  </si>
  <si>
    <t>BAHRI JAZAN</t>
  </si>
  <si>
    <t>BAHRI TABUK</t>
  </si>
  <si>
    <t>NABJE24</t>
  </si>
  <si>
    <t>NABAB027</t>
  </si>
  <si>
    <t>NABHF025</t>
  </si>
  <si>
    <t>NABYN025</t>
  </si>
  <si>
    <t>NABJZ025</t>
  </si>
  <si>
    <t>ETA</t>
  </si>
  <si>
    <t>-</t>
  </si>
  <si>
    <t>SHANGHAI</t>
  </si>
  <si>
    <t>SPCT, VIETNAM</t>
  </si>
  <si>
    <t>ENNORE, CHENNAI</t>
  </si>
  <si>
    <t>DURBAN</t>
  </si>
  <si>
    <t>PENSACOLA, FL</t>
  </si>
  <si>
    <t>HOUSTON, TX</t>
  </si>
  <si>
    <t>WILMINGTON, NC</t>
  </si>
  <si>
    <t>BALTIMORE, MD</t>
  </si>
  <si>
    <t xml:space="preserve">GENOA </t>
  </si>
  <si>
    <t>ALEXANDRIA-EB</t>
  </si>
  <si>
    <t>SUEZ CANAL</t>
  </si>
  <si>
    <t>JEDDAH-EB</t>
  </si>
  <si>
    <t>SOHAR</t>
  </si>
  <si>
    <t>JEBEL ALI</t>
  </si>
  <si>
    <t>DAMMAM</t>
  </si>
  <si>
    <t>TAICANG</t>
  </si>
  <si>
    <t>PANAMA CANAL</t>
  </si>
  <si>
    <t>NABTB023</t>
  </si>
  <si>
    <t>SALVADOR</t>
  </si>
  <si>
    <t>CARTAGENA, CO</t>
  </si>
  <si>
    <t>NABYN024</t>
  </si>
  <si>
    <t>NABJZ024</t>
  </si>
  <si>
    <t>NABTB022</t>
  </si>
  <si>
    <t>HAMAD, QATAR</t>
  </si>
  <si>
    <t>KHALIFAH, BAHRAIN</t>
  </si>
  <si>
    <t>VERACRUZ, MX</t>
  </si>
  <si>
    <t>ABU DHABI</t>
  </si>
  <si>
    <t>DAMMAM - End Voy</t>
  </si>
  <si>
    <t>Ports Information</t>
  </si>
  <si>
    <t>Port</t>
  </si>
  <si>
    <t>Terminal</t>
  </si>
  <si>
    <t>Cargo Type</t>
  </si>
  <si>
    <t>Stevedoring</t>
  </si>
  <si>
    <t>Central Terminal</t>
  </si>
  <si>
    <t>FCL / BBK / ROR</t>
  </si>
  <si>
    <t>UTC co.</t>
  </si>
  <si>
    <t>MUMBAI</t>
  </si>
  <si>
    <t>Indira Dock , Ballard Pier Extension ( BPX outer berth).</t>
  </si>
  <si>
    <t xml:space="preserve">Mumbai Port Trust  </t>
  </si>
  <si>
    <t>INDIRA CONTAINER TERMINAL Pvt Ltd</t>
  </si>
  <si>
    <t>M/S. Bulk Cargo Conveyor</t>
  </si>
  <si>
    <t>Shanghai Haitong International Terminal Co., Ltd</t>
  </si>
  <si>
    <t>BBK / ROR</t>
  </si>
  <si>
    <t>Shanghai Haitong International</t>
  </si>
  <si>
    <t>TAICANG, CHINA</t>
  </si>
  <si>
    <t>SUZHOU MODERN TERMINAL LIMITED (SMTL)</t>
  </si>
  <si>
    <t>FCL</t>
  </si>
  <si>
    <t xml:space="preserve">SAIGON PREMIER CONTAINER TERMINAL </t>
  </si>
  <si>
    <t>BBK/ FCL/ ROR</t>
  </si>
  <si>
    <t>General Cargo Berth</t>
  </si>
  <si>
    <t>Success Shipping Services (Chennai) Pvt Ltd</t>
  </si>
  <si>
    <t>SALVADOR, BRAZIL</t>
  </si>
  <si>
    <t>Commercial Quay , Berth 03 / 04</t>
  </si>
  <si>
    <t xml:space="preserve">Intermaritima Operadora Portuaria </t>
  </si>
  <si>
    <t xml:space="preserve">Pate Stevedore  </t>
  </si>
  <si>
    <t>North Side City Docks / Dock 31</t>
  </si>
  <si>
    <t>Schroder Marine Services</t>
  </si>
  <si>
    <t xml:space="preserve">BBK/ROR </t>
  </si>
  <si>
    <t>WILMINGTON</t>
  </si>
  <si>
    <t>Metro Ports</t>
  </si>
  <si>
    <t>Ports America Shed 12 DMT</t>
  </si>
  <si>
    <t>Dundalk Marine Terminal</t>
  </si>
  <si>
    <t>Ports America Lot 1600 DMT</t>
  </si>
  <si>
    <t>GENOA EB</t>
  </si>
  <si>
    <t>Genoa Metal Terminal</t>
  </si>
  <si>
    <t>C. Steinweg – GMT Srl</t>
  </si>
  <si>
    <t>ISKENDERUN, TURKEY</t>
  </si>
  <si>
    <t>İskenderun limak Port</t>
  </si>
  <si>
    <t xml:space="preserve">Imak Port / KALKAVAN </t>
  </si>
  <si>
    <t xml:space="preserve">Quay # 40 </t>
  </si>
  <si>
    <t>EVGE Egypt</t>
  </si>
  <si>
    <t>Northern Multi-Purpose Terminal</t>
  </si>
  <si>
    <t>Mansour AL Mosaid CO.</t>
  </si>
  <si>
    <t>DJIBOUTI</t>
  </si>
  <si>
    <t>DORALEH MULTIPURPOSE PORT (DMP)</t>
  </si>
  <si>
    <t>DMP</t>
  </si>
  <si>
    <t xml:space="preserve">C. Steinweg Oman </t>
  </si>
  <si>
    <t>C. Steinweg Oman LLC</t>
  </si>
  <si>
    <t>Auto terminal</t>
  </si>
  <si>
    <t>JAMS HR solutions / Emirates stevedoring / Emirates National Est. / MICCO</t>
  </si>
  <si>
    <t xml:space="preserve">General Cargo Terminal (T1 Area) </t>
  </si>
  <si>
    <t>DP World</t>
  </si>
  <si>
    <t>BAHRAIN</t>
  </si>
  <si>
    <t xml:space="preserve">APM Terminals (KBSP-BH) </t>
  </si>
  <si>
    <t>FCL / LCL / BBK / ROR</t>
  </si>
  <si>
    <t>Dana Marine Supply</t>
  </si>
  <si>
    <t>ISKENDERUN</t>
  </si>
  <si>
    <t>ENNORE</t>
  </si>
  <si>
    <t>JAKARTA</t>
  </si>
  <si>
    <t>JACKSONVILLE</t>
  </si>
  <si>
    <t>JUBAIL</t>
  </si>
  <si>
    <t>SAGUNTO</t>
  </si>
  <si>
    <t>CHENNAI</t>
  </si>
  <si>
    <t>LAZARO CARDENAS</t>
  </si>
  <si>
    <t>SUNNY POINT</t>
  </si>
  <si>
    <t>BRUNSWICK</t>
  </si>
  <si>
    <t>NABAB028</t>
  </si>
  <si>
    <t>BALBOA</t>
  </si>
  <si>
    <t>NABHF026</t>
  </si>
  <si>
    <t>LEAM CHABANG</t>
  </si>
  <si>
    <t>HAMBANTOTA</t>
  </si>
  <si>
    <t>TALAMONE, IT</t>
  </si>
  <si>
    <t>Agents/Offices Contact Details</t>
  </si>
  <si>
    <t>Agent</t>
  </si>
  <si>
    <t>AGENT</t>
  </si>
  <si>
    <t>Country</t>
  </si>
  <si>
    <t>Territory</t>
  </si>
  <si>
    <t xml:space="preserve">Contact Person </t>
  </si>
  <si>
    <t>E-Mail</t>
  </si>
  <si>
    <t>Role</t>
  </si>
  <si>
    <t>Bahri Line Dammam Branch</t>
  </si>
  <si>
    <t>KSA</t>
  </si>
  <si>
    <t>Dammam</t>
  </si>
  <si>
    <t>Saleh Al-Otishan</t>
  </si>
  <si>
    <t>alotishan@bahrilineline.sa</t>
  </si>
  <si>
    <t>Import Documentation</t>
  </si>
  <si>
    <t>Ali Al-Thiban</t>
  </si>
  <si>
    <t>althiban@bahrilineline.sa</t>
  </si>
  <si>
    <t>Export Documentation</t>
  </si>
  <si>
    <t>Taleb Al-Sultan</t>
  </si>
  <si>
    <t>Alsultan@bahrilineline.sa</t>
  </si>
  <si>
    <t>Operations</t>
  </si>
  <si>
    <t>Bahri Line Jeddah Branch</t>
  </si>
  <si>
    <t>Jeddah</t>
  </si>
  <si>
    <t>Trad Al-Shareef</t>
  </si>
  <si>
    <t>talshareef@bahrilineline.sa</t>
  </si>
  <si>
    <t>Majed Mosali</t>
  </si>
  <si>
    <t>Mosali@bahriline.sa</t>
  </si>
  <si>
    <t>Documenatation</t>
  </si>
  <si>
    <t>Bahri Houston Branch</t>
  </si>
  <si>
    <t>USA</t>
  </si>
  <si>
    <t>All Ports</t>
  </si>
  <si>
    <t>Spencer Hughes</t>
  </si>
  <si>
    <t>shughes@bahriline.sa</t>
  </si>
  <si>
    <t>Tawanda Jones</t>
  </si>
  <si>
    <t>tjones@bahriline.sa</t>
  </si>
  <si>
    <t>Documentation</t>
  </si>
  <si>
    <t>Stephen Telles</t>
  </si>
  <si>
    <t>stelles@bahriline.sa</t>
  </si>
  <si>
    <t>Radiant Maritime</t>
  </si>
  <si>
    <t>India</t>
  </si>
  <si>
    <t>Naveen Rao</t>
  </si>
  <si>
    <t>docs.bahri@radiant.net</t>
  </si>
  <si>
    <t>Rajasekran</t>
  </si>
  <si>
    <t>ops.bahri@radiant.net</t>
  </si>
  <si>
    <t>SHANGHAI YUJUN INTERNATIONAL LOGISTICS CO LTD</t>
  </si>
  <si>
    <t>China</t>
  </si>
  <si>
    <t>Julia Zhou </t>
  </si>
  <si>
    <t>OP@YUJUN.BIZ </t>
  </si>
  <si>
    <t>Capt. Feng</t>
  </si>
  <si>
    <t>captfeng@yujun.biz</t>
  </si>
  <si>
    <t xml:space="preserve">INCHCAPE SHIPPING SERVICES </t>
  </si>
  <si>
    <t>Vietnam</t>
  </si>
  <si>
    <t>Huy Tran</t>
  </si>
  <si>
    <t>Huy.Tran@iss-gemadept.com</t>
  </si>
  <si>
    <t>GAC</t>
  </si>
  <si>
    <t>Brazil</t>
  </si>
  <si>
    <t>Marcelo Zain</t>
  </si>
  <si>
    <t>marcelo.zine@gac.com</t>
  </si>
  <si>
    <t>Documentation/Operations</t>
  </si>
  <si>
    <t>Maritimex</t>
  </si>
  <si>
    <t>Mexico</t>
  </si>
  <si>
    <t>Isabel Sánchez Alonso</t>
  </si>
  <si>
    <t>msanchez@maritimex.com.mx</t>
  </si>
  <si>
    <t>Alejandro</t>
  </si>
  <si>
    <t>francisco.delaserna@grupogerez.com</t>
  </si>
  <si>
    <t xml:space="preserve">Jorge Enriquez </t>
  </si>
  <si>
    <t>jenriquez@maritimex.com.mx</t>
  </si>
  <si>
    <t>Documenatation/Operations</t>
  </si>
  <si>
    <t>Delta</t>
  </si>
  <si>
    <t>Italy</t>
  </si>
  <si>
    <t>Gian Alberto Cerruti</t>
  </si>
  <si>
    <t>bahri.it@delta-srl.it</t>
  </si>
  <si>
    <t>Matteo Moltrasio</t>
  </si>
  <si>
    <t>mmoltrasio@delta-srl.it</t>
  </si>
  <si>
    <t>Commercial</t>
  </si>
  <si>
    <t>Matrix Denizcilik A.S (Commercial Agent)</t>
  </si>
  <si>
    <t>Turkey</t>
  </si>
  <si>
    <t>Erdener UCTU</t>
  </si>
  <si>
    <t>Erdner@matrix-shipping.com</t>
  </si>
  <si>
    <t>Onur Kirazpinar</t>
  </si>
  <si>
    <t>onur@matrix-shipping.com</t>
  </si>
  <si>
    <t>Yakin Dogu (Husbandry Agent)</t>
  </si>
  <si>
    <t>Gino Campaner</t>
  </si>
  <si>
    <t>gc@yakindogu.com</t>
  </si>
  <si>
    <t>Group E-Mail</t>
  </si>
  <si>
    <t>isk@yakindogu.com</t>
  </si>
  <si>
    <t>tic@yakindogu.com</t>
  </si>
  <si>
    <t>Evge Egypt</t>
  </si>
  <si>
    <t>Egypt</t>
  </si>
  <si>
    <t>Mona Emam</t>
  </si>
  <si>
    <t>mona.emam@evgecairo.com</t>
  </si>
  <si>
    <t>Aly Abd El Kareem</t>
  </si>
  <si>
    <t>aly.ak@evgealex.com</t>
  </si>
  <si>
    <t>Ashraf Khalil</t>
  </si>
  <si>
    <t>aak@evgecairo.com</t>
  </si>
  <si>
    <t>Diamond Shipping Services</t>
  </si>
  <si>
    <t>Djibouti</t>
  </si>
  <si>
    <t>Shan</t>
  </si>
  <si>
    <t>shan@dssdjibouti.com</t>
  </si>
  <si>
    <t>Commercial/Documentation</t>
  </si>
  <si>
    <t>Deka Yassin</t>
  </si>
  <si>
    <t>deka@dssdjibouti.com</t>
  </si>
  <si>
    <t>Abdillahi Mahamoud</t>
  </si>
  <si>
    <t>abdillahimahamoud@dssdjibouti.com</t>
  </si>
  <si>
    <t>Abu Dhabi Shipping Agency</t>
  </si>
  <si>
    <t>UAE</t>
  </si>
  <si>
    <t>Abu Dhabi</t>
  </si>
  <si>
    <t>Moncy Varughese</t>
  </si>
  <si>
    <t>mocy@adsa.ae</t>
  </si>
  <si>
    <t>Faziz Faisal</t>
  </si>
  <si>
    <t>Faziz@adsa.ae</t>
  </si>
  <si>
    <t>Documentation/Commercial</t>
  </si>
  <si>
    <t>Salem almakrani</t>
  </si>
  <si>
    <t>Dubai</t>
  </si>
  <si>
    <t>Captain Ravi</t>
  </si>
  <si>
    <t>ravi@amsacdubai.ae</t>
  </si>
  <si>
    <t>Kashif Ali</t>
  </si>
  <si>
    <t>kashif@amsacdubai.ae</t>
  </si>
  <si>
    <t>multiport maritime agents</t>
  </si>
  <si>
    <t>Columbia</t>
  </si>
  <si>
    <t xml:space="preserve">Juan Pulgarin
</t>
  </si>
  <si>
    <t>juan.pulgarin@multiport.com.co</t>
  </si>
  <si>
    <t xml:space="preserve">Operations and Documentation 
</t>
  </si>
  <si>
    <t>Kanoo Shipping</t>
  </si>
  <si>
    <t>Oman</t>
  </si>
  <si>
    <t>Ruwan Nilaweera</t>
  </si>
  <si>
    <t>ruwan.nilaweera@kanooshipping.com</t>
  </si>
  <si>
    <t xml:space="preserve">Suranga Perera </t>
  </si>
  <si>
    <t>Suranga.perera@kanooshipping.com</t>
  </si>
  <si>
    <t>Berge Logistics</t>
  </si>
  <si>
    <t>Spain</t>
  </si>
  <si>
    <t>bahri@bergelogistics.com</t>
  </si>
  <si>
    <t>Indonesia</t>
  </si>
  <si>
    <t>Edi Hermadi</t>
  </si>
  <si>
    <t>operations.jakarta@iss-marindo.com</t>
  </si>
  <si>
    <t>Panama</t>
  </si>
  <si>
    <t>Ricardo Neil</t>
  </si>
  <si>
    <t>ricardo.neil@iss-shipping.com</t>
  </si>
  <si>
    <t>operationspty@iss-shipping.com</t>
  </si>
  <si>
    <t>NABYN026</t>
  </si>
  <si>
    <t>NABJZ026</t>
  </si>
  <si>
    <t>WEEK 43</t>
  </si>
  <si>
    <t>NABJE025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</si>
</sst>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0"/>
      <color rgb="FFFF684B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77AA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684B"/>
        <bgColor indexed="64"/>
      </patternFill>
    </fill>
    <fill>
      <patternFill patternType="solid">
        <fgColor rgb="FF0077AA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FBFBFB"/>
      </left>
      <right/>
      <top style="dotted">
        <color rgb="FFFBFBFB"/>
      </top>
      <bottom style="dotted">
        <color rgb="FFFBFBFB"/>
      </bottom>
      <diagonal/>
    </border>
    <border>
      <left/>
      <right/>
      <top style="dotted">
        <color rgb="FFFBFBFB"/>
      </top>
      <bottom style="dotted">
        <color rgb="FFFBFBFB"/>
      </bottom>
      <diagonal/>
    </border>
    <border>
      <left/>
      <right style="dotted">
        <color rgb="FFFBFBFB"/>
      </right>
      <top style="dotted">
        <color rgb="FFFBFBFB"/>
      </top>
      <bottom style="dotted">
        <color rgb="FFFBFBFB"/>
      </bottom>
      <diagonal/>
    </border>
    <border>
      <left style="dotted">
        <color rgb="FFFBFBFB"/>
      </left>
      <right style="dotted">
        <color rgb="FFFBFBFB"/>
      </right>
      <top style="dotted">
        <color rgb="FFFBFBFB"/>
      </top>
      <bottom style="dotted">
        <color rgb="FFFBFBFB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rgb="FFFBFBFB"/>
      </left>
      <right style="dotted">
        <color theme="0" tint="-0.34998626667073579"/>
      </right>
      <top style="dotted">
        <color rgb="FFFBFBFB"/>
      </top>
      <bottom/>
      <diagonal/>
    </border>
    <border>
      <left style="dotted">
        <color rgb="FFFBFBFB"/>
      </left>
      <right style="dotted">
        <color theme="0" tint="-0.34998626667073579"/>
      </right>
      <top/>
      <bottom style="dotted">
        <color rgb="FFFBFBFB"/>
      </bottom>
      <diagonal/>
    </border>
    <border>
      <left style="dotted">
        <color rgb="FFFBFBFB"/>
      </left>
      <right/>
      <top/>
      <bottom style="dotted">
        <color rgb="FFFBFBFB"/>
      </bottom>
      <diagonal/>
    </border>
    <border>
      <left style="dotted">
        <color rgb="FFFBFBFB"/>
      </left>
      <right/>
      <top/>
      <bottom/>
      <diagonal/>
    </border>
    <border>
      <left style="dotted">
        <color rgb="FFFBFBFB"/>
      </left>
      <right style="dotted">
        <color rgb="FFFBFBFB"/>
      </right>
      <top style="dotted">
        <color rgb="FFFBFBFB"/>
      </top>
      <bottom/>
      <diagonal/>
    </border>
    <border>
      <left style="dotted">
        <color rgb="FFFBFBFB"/>
      </left>
      <right style="thin">
        <color theme="0"/>
      </right>
      <top style="dotted">
        <color rgb="FFFBFBFB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rgb="FFFBFBFB"/>
      </left>
      <right style="thin">
        <color theme="0"/>
      </right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rgb="FFFBFBFB"/>
      </left>
      <right style="thin">
        <color theme="0"/>
      </right>
      <top/>
      <bottom style="dotted">
        <color rgb="FFFBFBFB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tted">
        <color rgb="FFFBFBFB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tted">
        <color rgb="FFFBFBFB"/>
      </left>
      <right style="thin">
        <color theme="0"/>
      </right>
      <top style="thin">
        <color theme="0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dotted">
        <color rgb="FFFBFBFB"/>
      </bottom>
      <diagonal/>
    </border>
    <border>
      <left style="dotted">
        <color rgb="FFFBFBFB"/>
      </left>
      <right/>
      <top style="dotted">
        <color rgb="FFFBFBFB"/>
      </top>
      <bottom/>
      <diagonal/>
    </border>
    <border>
      <left style="thin">
        <color theme="0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thin">
        <color theme="0"/>
      </left>
      <right style="dotted">
        <color theme="0" tint="-0.34998626667073579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165" fontId="5" fillId="5" borderId="6" xfId="0" applyNumberFormat="1" applyFont="1" applyFill="1" applyBorder="1" applyAlignment="1">
      <alignment horizontal="center" vertical="center"/>
    </xf>
    <xf numFmtId="165" fontId="5" fillId="6" borderId="6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0" fillId="6" borderId="0" xfId="0" applyFill="1"/>
    <xf numFmtId="0" fontId="0" fillId="0" borderId="0" xfId="0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165" fontId="5" fillId="7" borderId="6" xfId="0" applyNumberFormat="1" applyFont="1" applyFill="1" applyBorder="1" applyAlignment="1">
      <alignment horizontal="center" vertical="center"/>
    </xf>
    <xf numFmtId="165" fontId="5" fillId="7" borderId="26" xfId="0" applyNumberFormat="1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65" fontId="5" fillId="7" borderId="14" xfId="0" applyNumberFormat="1" applyFont="1" applyFill="1" applyBorder="1" applyAlignment="1">
      <alignment horizontal="center" vertical="center"/>
    </xf>
    <xf numFmtId="165" fontId="5" fillId="7" borderId="15" xfId="0" applyNumberFormat="1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165" fontId="5" fillId="6" borderId="15" xfId="0" applyNumberFormat="1" applyFont="1" applyFill="1" applyBorder="1" applyAlignment="1">
      <alignment horizontal="center" vertical="center"/>
    </xf>
    <xf numFmtId="165" fontId="5" fillId="6" borderId="21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65" fontId="5" fillId="7" borderId="14" xfId="0" applyNumberFormat="1" applyFont="1" applyFill="1" applyBorder="1" applyAlignment="1">
      <alignment horizontal="center" vertical="center"/>
    </xf>
    <xf numFmtId="165" fontId="5" fillId="7" borderId="17" xfId="0" applyNumberFormat="1" applyFont="1" applyFill="1" applyBorder="1" applyAlignment="1">
      <alignment horizontal="center" vertical="center"/>
    </xf>
    <xf numFmtId="165" fontId="5" fillId="7" borderId="20" xfId="0" applyNumberFormat="1" applyFont="1" applyFill="1" applyBorder="1" applyAlignment="1">
      <alignment horizontal="center" vertical="center"/>
    </xf>
    <xf numFmtId="165" fontId="5" fillId="7" borderId="15" xfId="0" applyNumberFormat="1" applyFont="1" applyFill="1" applyBorder="1" applyAlignment="1">
      <alignment horizontal="center" vertical="center"/>
    </xf>
    <xf numFmtId="165" fontId="5" fillId="7" borderId="18" xfId="0" applyNumberFormat="1" applyFont="1" applyFill="1" applyBorder="1" applyAlignment="1">
      <alignment horizontal="center" vertical="center"/>
    </xf>
    <xf numFmtId="165" fontId="5" fillId="7" borderId="21" xfId="0" applyNumberFormat="1" applyFont="1" applyFill="1" applyBorder="1" applyAlignment="1">
      <alignment horizontal="center" vertical="center"/>
    </xf>
    <xf numFmtId="165" fontId="5" fillId="7" borderId="33" xfId="0" applyNumberFormat="1" applyFont="1" applyFill="1" applyBorder="1" applyAlignment="1">
      <alignment horizontal="center" vertical="center"/>
    </xf>
    <xf numFmtId="165" fontId="5" fillId="7" borderId="34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</cellXfs>
  <cellStyles count="1">
    <cellStyle name="Normal" xfId="0" builtinId="0"/>
  </cellStyles>
  <dxfs count="304"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  <dxf>
      <font>
        <color rgb="FF00B050"/>
      </font>
    </dxf>
    <dxf>
      <font>
        <color rgb="FFFF684B"/>
      </font>
    </dxf>
    <dxf>
      <font>
        <color rgb="FF00B050"/>
      </font>
    </dxf>
    <dxf>
      <font>
        <strike/>
        <color rgb="FFFF684B"/>
      </font>
    </dxf>
    <dxf>
      <font>
        <color rgb="FF0077AA"/>
      </font>
    </dxf>
    <dxf>
      <font>
        <color rgb="FFFF68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9526</xdr:rowOff>
    </xdr:from>
    <xdr:ext cx="404811" cy="323850"/>
    <xdr:pic>
      <xdr:nvPicPr>
        <xdr:cNvPr id="3" name="Picture 2">
          <a:extLst>
            <a:ext uri="{FF2B5EF4-FFF2-40B4-BE49-F238E27FC236}">
              <a16:creationId xmlns:a16="http://schemas.microsoft.com/office/drawing/2014/main" id="{43A14999-2D0B-45B7-850A-857D8C07E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6"/>
          <a:ext cx="404811" cy="3238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9526</xdr:rowOff>
    </xdr:from>
    <xdr:ext cx="404811" cy="323850"/>
    <xdr:pic>
      <xdr:nvPicPr>
        <xdr:cNvPr id="2" name="Picture 1">
          <a:extLst>
            <a:ext uri="{FF2B5EF4-FFF2-40B4-BE49-F238E27FC236}">
              <a16:creationId xmlns:a16="http://schemas.microsoft.com/office/drawing/2014/main" id="{4D22A1BA-F82E-4B72-A217-3AB176996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6"/>
          <a:ext cx="404811" cy="3238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9525</xdr:rowOff>
    </xdr:from>
    <xdr:ext cx="404811" cy="504957"/>
    <xdr:pic>
      <xdr:nvPicPr>
        <xdr:cNvPr id="2" name="Picture 1">
          <a:extLst>
            <a:ext uri="{FF2B5EF4-FFF2-40B4-BE49-F238E27FC236}">
              <a16:creationId xmlns:a16="http://schemas.microsoft.com/office/drawing/2014/main" id="{1701DA50-F813-4C3A-BAD3-9F6BC31F3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404811" cy="5049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ops.bahri@radiant.net" TargetMode="External"/><Relationship Id="rId18" Type="http://schemas.openxmlformats.org/officeDocument/2006/relationships/hyperlink" Target="mailto:bahri.it@delta-srl.it" TargetMode="External"/><Relationship Id="rId26" Type="http://schemas.openxmlformats.org/officeDocument/2006/relationships/hyperlink" Target="mailto:mona.emam@evgecairo.com" TargetMode="External"/><Relationship Id="rId39" Type="http://schemas.openxmlformats.org/officeDocument/2006/relationships/hyperlink" Target="mailto:msanchez@maritimex.com.mx" TargetMode="External"/><Relationship Id="rId21" Type="http://schemas.openxmlformats.org/officeDocument/2006/relationships/hyperlink" Target="mailto:onur@matrix-shipping.com" TargetMode="External"/><Relationship Id="rId34" Type="http://schemas.openxmlformats.org/officeDocument/2006/relationships/hyperlink" Target="mailto:Suranga.perera@kanooshipping.com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mailto:deka@dssdjibouti.com" TargetMode="External"/><Relationship Id="rId2" Type="http://schemas.openxmlformats.org/officeDocument/2006/relationships/hyperlink" Target="mailto:alotishan@bahriline.sa" TargetMode="External"/><Relationship Id="rId16" Type="http://schemas.openxmlformats.org/officeDocument/2006/relationships/hyperlink" Target="mailto:marcelo.zine@gac.com" TargetMode="External"/><Relationship Id="rId20" Type="http://schemas.openxmlformats.org/officeDocument/2006/relationships/hyperlink" Target="mailto:Erdner@matrix-shipping.com" TargetMode="External"/><Relationship Id="rId29" Type="http://schemas.openxmlformats.org/officeDocument/2006/relationships/hyperlink" Target="mailto:kashif@amsacdubai.ae" TargetMode="External"/><Relationship Id="rId41" Type="http://schemas.openxmlformats.org/officeDocument/2006/relationships/drawing" Target="../drawings/drawing2.xml"/><Relationship Id="rId1" Type="http://schemas.openxmlformats.org/officeDocument/2006/relationships/hyperlink" Target="mailto:Alsultan@bahriline.sa" TargetMode="External"/><Relationship Id="rId6" Type="http://schemas.openxmlformats.org/officeDocument/2006/relationships/hyperlink" Target="mailto:shan@dssdjibouti.com" TargetMode="External"/><Relationship Id="rId11" Type="http://schemas.openxmlformats.org/officeDocument/2006/relationships/hyperlink" Target="mailto:stelles@bahriline.sa" TargetMode="External"/><Relationship Id="rId24" Type="http://schemas.openxmlformats.org/officeDocument/2006/relationships/hyperlink" Target="mailto:tic@yakindogu.com" TargetMode="External"/><Relationship Id="rId32" Type="http://schemas.openxmlformats.org/officeDocument/2006/relationships/hyperlink" Target="mailto:juan.pulgarin@multiport.com.co" TargetMode="External"/><Relationship Id="rId37" Type="http://schemas.openxmlformats.org/officeDocument/2006/relationships/hyperlink" Target="mailto:operationspty@iss-shipping.com" TargetMode="External"/><Relationship Id="rId40" Type="http://schemas.openxmlformats.org/officeDocument/2006/relationships/hyperlink" Target="mailto:ricardo.neil@iss-shipping.com" TargetMode="External"/><Relationship Id="rId5" Type="http://schemas.openxmlformats.org/officeDocument/2006/relationships/hyperlink" Target="mailto:Mosali@bahri.sa" TargetMode="External"/><Relationship Id="rId15" Type="http://schemas.openxmlformats.org/officeDocument/2006/relationships/hyperlink" Target="mailto:OP@YUJUN.BIZ&#160;" TargetMode="External"/><Relationship Id="rId23" Type="http://schemas.openxmlformats.org/officeDocument/2006/relationships/hyperlink" Target="mailto:isk@yakindogu.com" TargetMode="External"/><Relationship Id="rId28" Type="http://schemas.openxmlformats.org/officeDocument/2006/relationships/hyperlink" Target="mailto:ravi@amsacdubai.ae" TargetMode="External"/><Relationship Id="rId36" Type="http://schemas.openxmlformats.org/officeDocument/2006/relationships/hyperlink" Target="mailto:operations.jakarta@iss-marindo.com" TargetMode="External"/><Relationship Id="rId10" Type="http://schemas.openxmlformats.org/officeDocument/2006/relationships/hyperlink" Target="mailto:tjones@bahriline.sa" TargetMode="External"/><Relationship Id="rId19" Type="http://schemas.openxmlformats.org/officeDocument/2006/relationships/hyperlink" Target="mailto:mmoltrasio@delta-srl.it" TargetMode="External"/><Relationship Id="rId31" Type="http://schemas.openxmlformats.org/officeDocument/2006/relationships/hyperlink" Target="mailto:Faziz@adsa.ae" TargetMode="External"/><Relationship Id="rId4" Type="http://schemas.openxmlformats.org/officeDocument/2006/relationships/hyperlink" Target="mailto:talshareef@bahriline.sa" TargetMode="External"/><Relationship Id="rId9" Type="http://schemas.openxmlformats.org/officeDocument/2006/relationships/hyperlink" Target="mailto:shughes@bahriline.sa" TargetMode="External"/><Relationship Id="rId14" Type="http://schemas.openxmlformats.org/officeDocument/2006/relationships/hyperlink" Target="mailto:captfeng@yujun.biz" TargetMode="External"/><Relationship Id="rId22" Type="http://schemas.openxmlformats.org/officeDocument/2006/relationships/hyperlink" Target="mailto:gc@yakindogu.com" TargetMode="External"/><Relationship Id="rId27" Type="http://schemas.openxmlformats.org/officeDocument/2006/relationships/hyperlink" Target="mailto:aly.ak@evgealex.com" TargetMode="External"/><Relationship Id="rId30" Type="http://schemas.openxmlformats.org/officeDocument/2006/relationships/hyperlink" Target="mailto:mocy@adsa.ae" TargetMode="External"/><Relationship Id="rId35" Type="http://schemas.openxmlformats.org/officeDocument/2006/relationships/hyperlink" Target="mailto:bahri@bergelogistics.com" TargetMode="External"/><Relationship Id="rId43" Type="http://schemas.openxmlformats.org/officeDocument/2006/relationships/comments" Target="../comments1.xml"/><Relationship Id="rId8" Type="http://schemas.openxmlformats.org/officeDocument/2006/relationships/hyperlink" Target="mailto:abdillahimahamoud@dssdjibouti.com" TargetMode="External"/><Relationship Id="rId3" Type="http://schemas.openxmlformats.org/officeDocument/2006/relationships/hyperlink" Target="mailto:althiban@bahriline.sa" TargetMode="External"/><Relationship Id="rId12" Type="http://schemas.openxmlformats.org/officeDocument/2006/relationships/hyperlink" Target="mailto:docs.bahri@radiant.net" TargetMode="External"/><Relationship Id="rId17" Type="http://schemas.openxmlformats.org/officeDocument/2006/relationships/hyperlink" Target="mailto:jenriquez@maritimex.com.mx" TargetMode="External"/><Relationship Id="rId25" Type="http://schemas.openxmlformats.org/officeDocument/2006/relationships/hyperlink" Target="mailto:aak@evgecairo.com" TargetMode="External"/><Relationship Id="rId33" Type="http://schemas.openxmlformats.org/officeDocument/2006/relationships/hyperlink" Target="mailto:ruwan.nilaweera@kanooshipping.com" TargetMode="External"/><Relationship Id="rId38" Type="http://schemas.openxmlformats.org/officeDocument/2006/relationships/hyperlink" Target="mailto:francisco.delaserna@grupogerez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8E282-B1D1-4BFA-AAD9-302CDB89FA93}">
  <sheetPr>
    <pageSetUpPr fitToPage="1"/>
  </sheetPr>
  <dimension ref="A1:P42"/>
  <sheetViews>
    <sheetView showGridLines="0" tabSelected="1" zoomScale="107" zoomScaleNormal="110" workbookViewId="0">
      <pane xSplit="1" ySplit="3" topLeftCell="G25" activePane="bottomRight" state="frozen"/>
      <selection pane="topRight" activeCell="B1" sqref="B1"/>
      <selection pane="bottomLeft" activeCell="A4" sqref="A4"/>
      <selection pane="bottomRight" activeCell="I42" sqref="I42"/>
    </sheetView>
  </sheetViews>
  <sheetFormatPr defaultRowHeight="15" x14ac:dyDescent="0.25"/>
  <cols>
    <col min="1" max="1" width="20" bestFit="1" customWidth="1"/>
    <col min="2" max="2" width="13.42578125" hidden="1" customWidth="1"/>
    <col min="3" max="3" width="13" hidden="1" customWidth="1"/>
    <col min="4" max="4" width="13.28515625" hidden="1" customWidth="1"/>
    <col min="5" max="5" width="13.5703125" hidden="1" customWidth="1"/>
    <col min="6" max="6" width="12.28515625" hidden="1" customWidth="1"/>
    <col min="7" max="7" width="13.140625" bestFit="1" customWidth="1"/>
    <col min="8" max="8" width="13.42578125" bestFit="1" customWidth="1"/>
    <col min="9" max="9" width="13" style="12" bestFit="1" customWidth="1"/>
    <col min="10" max="10" width="13.28515625" bestFit="1" customWidth="1"/>
    <col min="11" max="11" width="14.28515625" bestFit="1" customWidth="1"/>
    <col min="12" max="12" width="12.28515625" bestFit="1" customWidth="1"/>
    <col min="13" max="13" width="13.140625" bestFit="1" customWidth="1"/>
    <col min="14" max="14" width="13.42578125" bestFit="1" customWidth="1"/>
    <col min="15" max="15" width="13" bestFit="1" customWidth="1"/>
  </cols>
  <sheetData>
    <row r="1" spans="1:16" x14ac:dyDescent="0.25">
      <c r="A1" s="22" t="s">
        <v>255</v>
      </c>
      <c r="B1" s="1" t="s">
        <v>3</v>
      </c>
      <c r="C1" s="1" t="s">
        <v>4</v>
      </c>
      <c r="D1" s="1" t="s">
        <v>5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0</v>
      </c>
      <c r="L1" s="1" t="s">
        <v>1</v>
      </c>
      <c r="M1" s="1" t="s">
        <v>2</v>
      </c>
      <c r="N1" s="1" t="s">
        <v>3</v>
      </c>
      <c r="O1" s="1" t="s">
        <v>4</v>
      </c>
    </row>
    <row r="2" spans="1:16" x14ac:dyDescent="0.25">
      <c r="A2" s="22"/>
      <c r="B2" s="1" t="s">
        <v>33</v>
      </c>
      <c r="C2" s="1" t="s">
        <v>34</v>
      </c>
      <c r="D2" s="1" t="s">
        <v>35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30</v>
      </c>
      <c r="K2" s="1" t="s">
        <v>256</v>
      </c>
      <c r="L2" s="1" t="s">
        <v>109</v>
      </c>
      <c r="M2" s="1" t="s">
        <v>111</v>
      </c>
      <c r="N2" s="1" t="s">
        <v>253</v>
      </c>
      <c r="O2" s="1" t="s">
        <v>254</v>
      </c>
    </row>
    <row r="3" spans="1:16" x14ac:dyDescent="0.25">
      <c r="A3" s="2">
        <v>44857</v>
      </c>
      <c r="B3" s="1" t="s">
        <v>11</v>
      </c>
      <c r="C3" s="1" t="s">
        <v>11</v>
      </c>
      <c r="D3" s="1" t="s">
        <v>11</v>
      </c>
      <c r="E3" s="1" t="s">
        <v>11</v>
      </c>
      <c r="F3" s="1" t="s">
        <v>11</v>
      </c>
      <c r="G3" s="1" t="s">
        <v>11</v>
      </c>
      <c r="H3" s="1" t="s">
        <v>11</v>
      </c>
      <c r="I3" s="1" t="s">
        <v>11</v>
      </c>
      <c r="J3" s="1" t="s">
        <v>11</v>
      </c>
      <c r="K3" s="1" t="s">
        <v>11</v>
      </c>
      <c r="L3" s="1" t="s">
        <v>11</v>
      </c>
      <c r="M3" s="1" t="s">
        <v>11</v>
      </c>
      <c r="N3" s="1" t="s">
        <v>11</v>
      </c>
      <c r="O3" s="1" t="s">
        <v>11</v>
      </c>
    </row>
    <row r="4" spans="1:16" x14ac:dyDescent="0.25">
      <c r="A4" s="3" t="s">
        <v>27</v>
      </c>
      <c r="B4" s="11">
        <v>44598</v>
      </c>
      <c r="C4" s="11">
        <v>44621</v>
      </c>
      <c r="D4" s="11">
        <v>44630</v>
      </c>
      <c r="E4" s="4">
        <v>44695</v>
      </c>
      <c r="F4" s="11">
        <v>44695</v>
      </c>
      <c r="G4" s="4">
        <v>44725</v>
      </c>
      <c r="H4" s="4">
        <f t="shared" ref="H4:O4" si="0">B42</f>
        <v>44749</v>
      </c>
      <c r="I4" s="5">
        <f t="shared" si="0"/>
        <v>44768</v>
      </c>
      <c r="J4" s="4">
        <f t="shared" si="0"/>
        <v>44809</v>
      </c>
      <c r="K4" s="4">
        <f t="shared" si="0"/>
        <v>44835</v>
      </c>
      <c r="L4" s="11">
        <f t="shared" si="0"/>
        <v>44849</v>
      </c>
      <c r="M4" s="11">
        <f t="shared" si="0"/>
        <v>44871</v>
      </c>
      <c r="N4" s="4">
        <f t="shared" si="0"/>
        <v>44896</v>
      </c>
      <c r="O4" s="5">
        <f t="shared" si="0"/>
        <v>44917</v>
      </c>
    </row>
    <row r="5" spans="1:16" x14ac:dyDescent="0.25">
      <c r="A5" s="3" t="s">
        <v>49</v>
      </c>
      <c r="B5" s="11"/>
      <c r="C5" s="11"/>
      <c r="D5" s="11" t="s">
        <v>12</v>
      </c>
      <c r="E5" s="11" t="s">
        <v>12</v>
      </c>
      <c r="F5" s="11" t="s">
        <v>12</v>
      </c>
      <c r="G5" s="11" t="s">
        <v>12</v>
      </c>
      <c r="H5" s="11" t="s">
        <v>12</v>
      </c>
      <c r="I5" s="11" t="s">
        <v>12</v>
      </c>
      <c r="J5" s="11" t="s">
        <v>12</v>
      </c>
      <c r="K5" s="11" t="s">
        <v>12</v>
      </c>
      <c r="L5" s="11" t="s">
        <v>12</v>
      </c>
      <c r="M5" s="11" t="s">
        <v>12</v>
      </c>
      <c r="N5" s="11">
        <f>N4+7</f>
        <v>44903</v>
      </c>
      <c r="O5" s="11" t="s">
        <v>12</v>
      </c>
    </row>
    <row r="6" spans="1:16" ht="15" customHeight="1" x14ac:dyDescent="0.25">
      <c r="A6" s="3" t="s">
        <v>100</v>
      </c>
      <c r="B6" s="11">
        <v>44643</v>
      </c>
      <c r="C6" s="11">
        <v>44667</v>
      </c>
      <c r="D6" s="11">
        <v>44687</v>
      </c>
      <c r="E6" s="4">
        <f>E12+14</f>
        <v>44732</v>
      </c>
      <c r="F6" s="11">
        <v>44721</v>
      </c>
      <c r="G6" s="4" t="s">
        <v>12</v>
      </c>
      <c r="H6" s="4">
        <f>H4+15</f>
        <v>44764</v>
      </c>
      <c r="I6" s="5">
        <f>I4+18</f>
        <v>44786</v>
      </c>
      <c r="J6" s="4">
        <f>D35+8</f>
        <v>44834</v>
      </c>
      <c r="K6" s="4">
        <f>K4+20</f>
        <v>44855</v>
      </c>
      <c r="L6" s="11">
        <f>L4+17</f>
        <v>44866</v>
      </c>
      <c r="M6" s="11">
        <f>M4+13</f>
        <v>44884</v>
      </c>
      <c r="N6" s="4">
        <f>N5+6</f>
        <v>44909</v>
      </c>
      <c r="O6" s="5">
        <f>O4+15</f>
        <v>44932</v>
      </c>
      <c r="P6" s="13"/>
    </row>
    <row r="7" spans="1:16" ht="15" hidden="1" customHeight="1" x14ac:dyDescent="0.25">
      <c r="A7" s="3" t="s">
        <v>105</v>
      </c>
      <c r="B7" s="11" t="s">
        <v>12</v>
      </c>
      <c r="C7" s="11" t="s">
        <v>12</v>
      </c>
      <c r="D7" s="11" t="s">
        <v>12</v>
      </c>
      <c r="E7" s="11" t="s">
        <v>12</v>
      </c>
      <c r="F7" s="11" t="s">
        <v>12</v>
      </c>
      <c r="G7" s="11" t="s">
        <v>12</v>
      </c>
      <c r="H7" s="11">
        <f>H6+2</f>
        <v>44766</v>
      </c>
      <c r="I7" s="5">
        <f>I6+2</f>
        <v>44788</v>
      </c>
      <c r="J7" s="11" t="s">
        <v>12</v>
      </c>
      <c r="K7" s="11" t="s">
        <v>12</v>
      </c>
      <c r="L7" s="11" t="s">
        <v>12</v>
      </c>
      <c r="M7" s="11" t="s">
        <v>12</v>
      </c>
      <c r="N7" s="11" t="s">
        <v>12</v>
      </c>
      <c r="O7" s="5" t="s">
        <v>12</v>
      </c>
    </row>
    <row r="8" spans="1:16" hidden="1" x14ac:dyDescent="0.25">
      <c r="A8" s="3" t="s">
        <v>113</v>
      </c>
      <c r="B8" s="11" t="s">
        <v>12</v>
      </c>
      <c r="C8" s="11" t="s">
        <v>12</v>
      </c>
      <c r="D8" s="11" t="s">
        <v>12</v>
      </c>
      <c r="E8" s="11" t="s">
        <v>12</v>
      </c>
      <c r="F8" s="11" t="s">
        <v>12</v>
      </c>
      <c r="G8" s="11">
        <f>G4+20</f>
        <v>44745</v>
      </c>
      <c r="H8" s="11" t="s">
        <v>12</v>
      </c>
      <c r="I8" s="5" t="s">
        <v>12</v>
      </c>
      <c r="J8" s="11" t="s">
        <v>12</v>
      </c>
      <c r="K8" s="11" t="s">
        <v>12</v>
      </c>
      <c r="L8" s="11" t="s">
        <v>12</v>
      </c>
      <c r="M8" s="11" t="s">
        <v>12</v>
      </c>
      <c r="N8" s="11" t="s">
        <v>12</v>
      </c>
      <c r="O8" s="5" t="s">
        <v>12</v>
      </c>
    </row>
    <row r="9" spans="1:16" x14ac:dyDescent="0.25">
      <c r="A9" s="3" t="s">
        <v>101</v>
      </c>
      <c r="B9" s="11" t="s">
        <v>12</v>
      </c>
      <c r="C9" s="11" t="s">
        <v>12</v>
      </c>
      <c r="D9" s="11" t="s">
        <v>12</v>
      </c>
      <c r="E9" s="11" t="s">
        <v>12</v>
      </c>
      <c r="F9" s="11">
        <v>44731</v>
      </c>
      <c r="G9" s="11" t="s">
        <v>12</v>
      </c>
      <c r="H9" s="11">
        <f>H7+8</f>
        <v>44774</v>
      </c>
      <c r="I9" s="5">
        <f>I7+8</f>
        <v>44796</v>
      </c>
      <c r="J9" s="11">
        <f>J6+8</f>
        <v>44842</v>
      </c>
      <c r="K9" s="11" t="s">
        <v>12</v>
      </c>
      <c r="L9" s="11">
        <f>L6+8</f>
        <v>44874</v>
      </c>
      <c r="M9" s="11">
        <f>M6+8</f>
        <v>44892</v>
      </c>
      <c r="N9" s="11">
        <f>N6+9</f>
        <v>44918</v>
      </c>
      <c r="O9" s="5">
        <f>O6+9</f>
        <v>44941</v>
      </c>
    </row>
    <row r="10" spans="1:16" hidden="1" x14ac:dyDescent="0.25">
      <c r="A10" s="3" t="s">
        <v>112</v>
      </c>
      <c r="B10" s="11"/>
      <c r="C10" s="11"/>
      <c r="D10" s="11" t="s">
        <v>12</v>
      </c>
      <c r="E10" s="11" t="s">
        <v>12</v>
      </c>
      <c r="F10" s="11" t="s">
        <v>12</v>
      </c>
      <c r="G10" s="11" t="s">
        <v>12</v>
      </c>
      <c r="H10" s="11" t="s">
        <v>12</v>
      </c>
      <c r="I10" s="5">
        <f>I9+8</f>
        <v>44804</v>
      </c>
      <c r="J10" s="11" t="s">
        <v>12</v>
      </c>
      <c r="K10" s="11" t="s">
        <v>12</v>
      </c>
      <c r="L10" s="11" t="s">
        <v>12</v>
      </c>
      <c r="M10" s="11" t="s">
        <v>12</v>
      </c>
      <c r="N10" s="11" t="s">
        <v>12</v>
      </c>
      <c r="O10" s="5" t="s">
        <v>12</v>
      </c>
    </row>
    <row r="11" spans="1:16" x14ac:dyDescent="0.25">
      <c r="A11" s="3" t="s">
        <v>14</v>
      </c>
      <c r="B11" s="11">
        <v>44635</v>
      </c>
      <c r="C11" s="11">
        <v>44657</v>
      </c>
      <c r="D11" s="11">
        <v>44677</v>
      </c>
      <c r="E11" s="4" t="s">
        <v>12</v>
      </c>
      <c r="F11" s="11">
        <f>F9+4</f>
        <v>44735</v>
      </c>
      <c r="G11" s="5">
        <f>G8+9</f>
        <v>44754</v>
      </c>
      <c r="H11" s="5">
        <f>H9+8</f>
        <v>44782</v>
      </c>
      <c r="I11" s="5">
        <f>I10+2</f>
        <v>44806</v>
      </c>
      <c r="J11" s="5">
        <f>J9+5</f>
        <v>44847</v>
      </c>
      <c r="K11" s="5">
        <f>K6+8</f>
        <v>44863</v>
      </c>
      <c r="L11" s="5">
        <f>L9+5</f>
        <v>44879</v>
      </c>
      <c r="M11" s="5">
        <f>M9+5</f>
        <v>44897</v>
      </c>
      <c r="N11" s="5">
        <f>N9+5</f>
        <v>44923</v>
      </c>
      <c r="O11" s="5">
        <f>O9+5</f>
        <v>44946</v>
      </c>
    </row>
    <row r="12" spans="1:16" x14ac:dyDescent="0.25">
      <c r="A12" s="3" t="s">
        <v>13</v>
      </c>
      <c r="B12" s="11">
        <v>44618</v>
      </c>
      <c r="C12" s="11">
        <v>44642</v>
      </c>
      <c r="D12" s="11">
        <v>44662</v>
      </c>
      <c r="E12" s="5">
        <f>E4+23</f>
        <v>44718</v>
      </c>
      <c r="F12" s="11">
        <f>F11+8</f>
        <v>44743</v>
      </c>
      <c r="G12" s="5">
        <f>G11+7</f>
        <v>44761</v>
      </c>
      <c r="H12" s="5">
        <f>H11+6</f>
        <v>44788</v>
      </c>
      <c r="I12" s="5">
        <f>I11+8</f>
        <v>44814</v>
      </c>
      <c r="J12" s="5">
        <f>J11+9</f>
        <v>44856</v>
      </c>
      <c r="K12" s="5">
        <f>K11+6</f>
        <v>44869</v>
      </c>
      <c r="L12" s="11">
        <f>L11+6</f>
        <v>44885</v>
      </c>
      <c r="M12" s="11">
        <f>M11+6</f>
        <v>44903</v>
      </c>
      <c r="N12" s="5">
        <f>N11+8</f>
        <v>44931</v>
      </c>
      <c r="O12" s="5">
        <f>O11+8</f>
        <v>44954</v>
      </c>
    </row>
    <row r="13" spans="1:16" x14ac:dyDescent="0.25">
      <c r="A13" s="3" t="s">
        <v>28</v>
      </c>
      <c r="B13" s="11">
        <v>44624</v>
      </c>
      <c r="C13" s="11">
        <v>44646</v>
      </c>
      <c r="D13" s="11" t="s">
        <v>12</v>
      </c>
      <c r="E13" s="5" t="s">
        <v>12</v>
      </c>
      <c r="F13" s="11">
        <f>F12+8</f>
        <v>44751</v>
      </c>
      <c r="G13" s="5">
        <v>44762</v>
      </c>
      <c r="H13" s="5">
        <f>H12+8</f>
        <v>44796</v>
      </c>
      <c r="I13" s="5">
        <f>I12+10</f>
        <v>44824</v>
      </c>
      <c r="J13" s="5">
        <f>J12+1</f>
        <v>44857</v>
      </c>
      <c r="K13" s="5">
        <f t="shared" ref="K13" si="1">K12+9</f>
        <v>44878</v>
      </c>
      <c r="L13" s="5">
        <f>L12+9</f>
        <v>44894</v>
      </c>
      <c r="M13" s="5">
        <f>M12+9</f>
        <v>44912</v>
      </c>
      <c r="N13" s="5">
        <f>N12+9</f>
        <v>44940</v>
      </c>
      <c r="O13" s="5">
        <f>O12+9</f>
        <v>44963</v>
      </c>
    </row>
    <row r="14" spans="1:16" hidden="1" x14ac:dyDescent="0.25">
      <c r="A14" s="3" t="s">
        <v>16</v>
      </c>
      <c r="B14" s="11">
        <v>44659</v>
      </c>
      <c r="C14" s="11">
        <v>44681</v>
      </c>
      <c r="D14" s="11">
        <v>44702</v>
      </c>
      <c r="E14" s="5">
        <f>E6+16</f>
        <v>44748</v>
      </c>
      <c r="F14" s="11" t="s">
        <v>12</v>
      </c>
      <c r="G14" s="5" t="s">
        <v>12</v>
      </c>
      <c r="H14" s="5" t="s">
        <v>12</v>
      </c>
      <c r="I14" s="5" t="s">
        <v>12</v>
      </c>
      <c r="J14" s="5" t="s">
        <v>12</v>
      </c>
      <c r="K14" s="5" t="s">
        <v>12</v>
      </c>
      <c r="L14" s="11" t="s">
        <v>12</v>
      </c>
      <c r="M14" s="11" t="s">
        <v>12</v>
      </c>
      <c r="N14" s="5" t="s">
        <v>12</v>
      </c>
      <c r="O14" s="5" t="s">
        <v>12</v>
      </c>
    </row>
    <row r="15" spans="1:16" hidden="1" x14ac:dyDescent="0.25">
      <c r="A15" s="3" t="s">
        <v>31</v>
      </c>
      <c r="B15" s="11">
        <v>44673</v>
      </c>
      <c r="C15" s="11">
        <v>44697</v>
      </c>
      <c r="D15" s="11">
        <f>D14+16</f>
        <v>44718</v>
      </c>
      <c r="E15" s="5">
        <f>E14+15</f>
        <v>44763</v>
      </c>
      <c r="F15" s="11" t="s">
        <v>12</v>
      </c>
      <c r="G15" s="5" t="s">
        <v>12</v>
      </c>
      <c r="H15" s="5" t="s">
        <v>12</v>
      </c>
      <c r="I15" s="5" t="s">
        <v>12</v>
      </c>
      <c r="J15" s="5" t="s">
        <v>12</v>
      </c>
      <c r="K15" s="5" t="s">
        <v>12</v>
      </c>
      <c r="L15" s="11" t="s">
        <v>12</v>
      </c>
      <c r="M15" s="11" t="s">
        <v>12</v>
      </c>
      <c r="N15" s="5" t="s">
        <v>12</v>
      </c>
      <c r="O15" s="5" t="s">
        <v>12</v>
      </c>
    </row>
    <row r="16" spans="1:16" x14ac:dyDescent="0.25">
      <c r="A16" s="3" t="s">
        <v>106</v>
      </c>
      <c r="B16" s="11" t="s">
        <v>12</v>
      </c>
      <c r="C16" s="11" t="s">
        <v>12</v>
      </c>
      <c r="D16" s="11" t="s">
        <v>12</v>
      </c>
      <c r="E16" s="11" t="s">
        <v>12</v>
      </c>
      <c r="F16" s="11" t="s">
        <v>12</v>
      </c>
      <c r="G16" s="11">
        <f>G13+32</f>
        <v>44794</v>
      </c>
      <c r="H16" s="11">
        <f>H13+22</f>
        <v>44818</v>
      </c>
      <c r="I16" s="5" t="s">
        <v>12</v>
      </c>
      <c r="J16" s="11">
        <f>J13+22</f>
        <v>44879</v>
      </c>
      <c r="K16" s="11">
        <f>K13+25</f>
        <v>44903</v>
      </c>
      <c r="L16" s="11" t="s">
        <v>12</v>
      </c>
      <c r="M16" s="11" t="s">
        <v>12</v>
      </c>
      <c r="N16" s="11" t="s">
        <v>12</v>
      </c>
      <c r="O16" s="5" t="s">
        <v>12</v>
      </c>
    </row>
    <row r="17" spans="1:15" x14ac:dyDescent="0.25">
      <c r="A17" s="3" t="s">
        <v>110</v>
      </c>
      <c r="B17" s="11"/>
      <c r="C17" s="11" t="s">
        <v>12</v>
      </c>
      <c r="D17" s="11" t="s">
        <v>12</v>
      </c>
      <c r="E17" s="11" t="s">
        <v>12</v>
      </c>
      <c r="F17" s="11" t="s">
        <v>12</v>
      </c>
      <c r="G17" s="11">
        <f>G16+8</f>
        <v>44802</v>
      </c>
      <c r="H17" s="11">
        <f>H16+6</f>
        <v>44824</v>
      </c>
      <c r="I17" s="5">
        <f>I13+26</f>
        <v>44850</v>
      </c>
      <c r="J17" s="11">
        <f>J16+5</f>
        <v>44884</v>
      </c>
      <c r="K17" s="11" t="s">
        <v>12</v>
      </c>
      <c r="L17" s="11" t="s">
        <v>12</v>
      </c>
      <c r="M17" s="11" t="s">
        <v>12</v>
      </c>
      <c r="N17" s="11" t="s">
        <v>12</v>
      </c>
      <c r="O17" s="5" t="s">
        <v>12</v>
      </c>
    </row>
    <row r="18" spans="1:15" x14ac:dyDescent="0.25">
      <c r="A18" s="3" t="s">
        <v>29</v>
      </c>
      <c r="B18" s="11" t="s">
        <v>12</v>
      </c>
      <c r="C18" s="11" t="s">
        <v>12</v>
      </c>
      <c r="D18" s="11" t="s">
        <v>12</v>
      </c>
      <c r="E18" s="5" t="s">
        <v>12</v>
      </c>
      <c r="F18" s="11">
        <f>F13+31</f>
        <v>44782</v>
      </c>
      <c r="G18" s="5">
        <f>G17+1</f>
        <v>44803</v>
      </c>
      <c r="H18" s="5">
        <f>H17+1</f>
        <v>44825</v>
      </c>
      <c r="I18" s="5">
        <f>I17+3</f>
        <v>44853</v>
      </c>
      <c r="J18" s="5">
        <f>J17+1</f>
        <v>44885</v>
      </c>
      <c r="K18" s="5">
        <f>K16+7</f>
        <v>44910</v>
      </c>
      <c r="L18" s="11">
        <f>L13+31</f>
        <v>44925</v>
      </c>
      <c r="M18" s="11">
        <f>M13+31</f>
        <v>44943</v>
      </c>
      <c r="N18" s="5">
        <f>N13+31</f>
        <v>44971</v>
      </c>
      <c r="O18" s="5">
        <f>O13+31</f>
        <v>44994</v>
      </c>
    </row>
    <row r="19" spans="1:15" x14ac:dyDescent="0.25">
      <c r="A19" s="3" t="s">
        <v>32</v>
      </c>
      <c r="B19" s="11" t="s">
        <v>12</v>
      </c>
      <c r="C19" s="11" t="s">
        <v>12</v>
      </c>
      <c r="D19" s="11" t="s">
        <v>12</v>
      </c>
      <c r="E19" s="5" t="s">
        <v>12</v>
      </c>
      <c r="F19" s="11">
        <f>F18+5</f>
        <v>44787</v>
      </c>
      <c r="G19" s="5">
        <f>G18+4</f>
        <v>44807</v>
      </c>
      <c r="H19" s="5" t="s">
        <v>12</v>
      </c>
      <c r="I19" s="5">
        <f>I18+6</f>
        <v>44859</v>
      </c>
      <c r="J19" s="5">
        <f>J18+3</f>
        <v>44888</v>
      </c>
      <c r="K19" s="5" t="s">
        <v>12</v>
      </c>
      <c r="L19" s="11" t="s">
        <v>12</v>
      </c>
      <c r="M19" s="11" t="s">
        <v>12</v>
      </c>
      <c r="N19" s="5" t="s">
        <v>12</v>
      </c>
      <c r="O19" s="5" t="s">
        <v>12</v>
      </c>
    </row>
    <row r="20" spans="1:15" hidden="1" x14ac:dyDescent="0.25">
      <c r="A20" s="3" t="s">
        <v>38</v>
      </c>
      <c r="B20" s="11" t="s">
        <v>12</v>
      </c>
      <c r="C20" s="11" t="s">
        <v>12</v>
      </c>
      <c r="D20" s="11">
        <f>D15+18</f>
        <v>44736</v>
      </c>
      <c r="E20" s="5" t="s">
        <v>12</v>
      </c>
      <c r="F20" s="11" t="s">
        <v>12</v>
      </c>
      <c r="G20" s="5" t="s">
        <v>12</v>
      </c>
      <c r="H20" s="5" t="s">
        <v>12</v>
      </c>
      <c r="I20" s="5" t="s">
        <v>12</v>
      </c>
      <c r="J20" s="5" t="s">
        <v>12</v>
      </c>
      <c r="K20" s="5" t="s">
        <v>12</v>
      </c>
      <c r="L20" s="11" t="s">
        <v>12</v>
      </c>
      <c r="M20" s="11" t="s">
        <v>12</v>
      </c>
      <c r="N20" s="5" t="s">
        <v>12</v>
      </c>
      <c r="O20" s="5" t="s">
        <v>12</v>
      </c>
    </row>
    <row r="21" spans="1:15" x14ac:dyDescent="0.25">
      <c r="A21" s="3" t="s">
        <v>17</v>
      </c>
      <c r="B21" s="11">
        <v>44689</v>
      </c>
      <c r="C21" s="11">
        <v>44713</v>
      </c>
      <c r="D21" s="11">
        <f>D20+5</f>
        <v>44741</v>
      </c>
      <c r="E21" s="4">
        <f>E15+18</f>
        <v>44781</v>
      </c>
      <c r="F21" s="11">
        <f>F19+6</f>
        <v>44793</v>
      </c>
      <c r="G21" s="4">
        <f>G19+7</f>
        <v>44814</v>
      </c>
      <c r="H21" s="4">
        <f>H18+9</f>
        <v>44834</v>
      </c>
      <c r="I21" s="5">
        <f>I19+6</f>
        <v>44865</v>
      </c>
      <c r="J21" s="4">
        <f>J19+5</f>
        <v>44893</v>
      </c>
      <c r="K21" s="4">
        <f t="shared" ref="K21" si="2">K18+9</f>
        <v>44919</v>
      </c>
      <c r="L21" s="4">
        <f>L18+9</f>
        <v>44934</v>
      </c>
      <c r="M21" s="4">
        <f>M18+9</f>
        <v>44952</v>
      </c>
      <c r="N21" s="4">
        <f>N18+9</f>
        <v>44980</v>
      </c>
      <c r="O21" s="5">
        <f>O18+9</f>
        <v>45003</v>
      </c>
    </row>
    <row r="22" spans="1:15" x14ac:dyDescent="0.25">
      <c r="A22" s="3" t="s">
        <v>18</v>
      </c>
      <c r="B22" s="11">
        <v>44693</v>
      </c>
      <c r="C22" s="11">
        <f>C21+4</f>
        <v>44717</v>
      </c>
      <c r="D22" s="11">
        <f>D21+4</f>
        <v>44745</v>
      </c>
      <c r="E22" s="5">
        <f>E21+3</f>
        <v>44784</v>
      </c>
      <c r="F22" s="11">
        <f>F21+3</f>
        <v>44796</v>
      </c>
      <c r="G22" s="5">
        <f>G21+3</f>
        <v>44817</v>
      </c>
      <c r="H22" s="5">
        <f>H21+4</f>
        <v>44838</v>
      </c>
      <c r="I22" s="5">
        <f t="shared" ref="I22:O22" si="3">I21+3</f>
        <v>44868</v>
      </c>
      <c r="J22" s="5">
        <f t="shared" si="3"/>
        <v>44896</v>
      </c>
      <c r="K22" s="5">
        <f t="shared" si="3"/>
        <v>44922</v>
      </c>
      <c r="L22" s="11">
        <f t="shared" si="3"/>
        <v>44937</v>
      </c>
      <c r="M22" s="11">
        <f t="shared" si="3"/>
        <v>44955</v>
      </c>
      <c r="N22" s="5">
        <f t="shared" si="3"/>
        <v>44983</v>
      </c>
      <c r="O22" s="5">
        <f t="shared" si="3"/>
        <v>45006</v>
      </c>
    </row>
    <row r="23" spans="1:15" x14ac:dyDescent="0.25">
      <c r="A23" s="3" t="s">
        <v>102</v>
      </c>
      <c r="B23" s="11" t="s">
        <v>12</v>
      </c>
      <c r="C23" s="11" t="s">
        <v>12</v>
      </c>
      <c r="D23" s="11">
        <f>D22+14</f>
        <v>44759</v>
      </c>
      <c r="E23" s="11" t="s">
        <v>12</v>
      </c>
      <c r="F23" s="11" t="s">
        <v>12</v>
      </c>
      <c r="G23" s="11" t="s">
        <v>12</v>
      </c>
      <c r="H23" s="11" t="s">
        <v>12</v>
      </c>
      <c r="I23" s="5">
        <f>I22+8</f>
        <v>44876</v>
      </c>
      <c r="J23" s="11" t="s">
        <v>12</v>
      </c>
      <c r="K23" s="11" t="s">
        <v>12</v>
      </c>
      <c r="L23" s="11" t="s">
        <v>12</v>
      </c>
      <c r="M23" s="11" t="s">
        <v>12</v>
      </c>
      <c r="N23" s="11" t="s">
        <v>12</v>
      </c>
      <c r="O23" s="5" t="s">
        <v>12</v>
      </c>
    </row>
    <row r="24" spans="1:15" hidden="1" x14ac:dyDescent="0.25">
      <c r="A24" s="3" t="s">
        <v>108</v>
      </c>
      <c r="B24" s="11" t="s">
        <v>12</v>
      </c>
      <c r="C24" s="11" t="s">
        <v>12</v>
      </c>
      <c r="D24" s="11"/>
      <c r="E24" s="11">
        <f>E25+1</f>
        <v>44794</v>
      </c>
      <c r="F24" s="11">
        <f>F22+10</f>
        <v>44806</v>
      </c>
      <c r="G24" s="11" t="s">
        <v>12</v>
      </c>
      <c r="H24" s="11" t="s">
        <v>12</v>
      </c>
      <c r="I24" s="5" t="s">
        <v>12</v>
      </c>
      <c r="J24" s="11" t="s">
        <v>12</v>
      </c>
      <c r="K24" s="11" t="s">
        <v>12</v>
      </c>
      <c r="L24" s="11" t="s">
        <v>12</v>
      </c>
      <c r="M24" s="11" t="s">
        <v>12</v>
      </c>
      <c r="N24" s="11" t="s">
        <v>12</v>
      </c>
      <c r="O24" s="5" t="s">
        <v>12</v>
      </c>
    </row>
    <row r="25" spans="1:15" x14ac:dyDescent="0.25">
      <c r="A25" s="3" t="s">
        <v>19</v>
      </c>
      <c r="B25" s="11">
        <v>44704</v>
      </c>
      <c r="C25" s="11">
        <f>C22+8</f>
        <v>44725</v>
      </c>
      <c r="D25" s="11">
        <f>D23+2</f>
        <v>44761</v>
      </c>
      <c r="E25" s="5">
        <f>E22+9</f>
        <v>44793</v>
      </c>
      <c r="F25" s="5">
        <f>F24+1</f>
        <v>44807</v>
      </c>
      <c r="G25" s="5">
        <f>G22+9</f>
        <v>44826</v>
      </c>
      <c r="H25" s="5">
        <f>H22+11</f>
        <v>44849</v>
      </c>
      <c r="I25" s="5">
        <f>I23+2</f>
        <v>44878</v>
      </c>
      <c r="J25" s="5">
        <f>J22+8</f>
        <v>44904</v>
      </c>
      <c r="K25" s="5">
        <f t="shared" ref="K25:N25" si="4">K22+8</f>
        <v>44930</v>
      </c>
      <c r="L25" s="5">
        <f t="shared" si="4"/>
        <v>44945</v>
      </c>
      <c r="M25" s="5">
        <f t="shared" si="4"/>
        <v>44963</v>
      </c>
      <c r="N25" s="5">
        <f t="shared" si="4"/>
        <v>44991</v>
      </c>
      <c r="O25" s="5">
        <f>O22+8</f>
        <v>45014</v>
      </c>
    </row>
    <row r="26" spans="1:15" x14ac:dyDescent="0.25">
      <c r="A26" s="3" t="s">
        <v>107</v>
      </c>
      <c r="B26" s="11" t="s">
        <v>12</v>
      </c>
      <c r="C26" s="11" t="s">
        <v>12</v>
      </c>
      <c r="D26" s="11" t="s">
        <v>12</v>
      </c>
      <c r="E26" s="11" t="s">
        <v>12</v>
      </c>
      <c r="F26" s="11">
        <f>F25+3</f>
        <v>44810</v>
      </c>
      <c r="G26" s="11" t="s">
        <v>12</v>
      </c>
      <c r="H26" s="11" t="s">
        <v>12</v>
      </c>
      <c r="I26" s="5">
        <f>I25+1</f>
        <v>44879</v>
      </c>
      <c r="J26" s="11" t="s">
        <v>12</v>
      </c>
      <c r="K26" s="11" t="s">
        <v>12</v>
      </c>
      <c r="L26" s="11" t="s">
        <v>12</v>
      </c>
      <c r="M26" s="11" t="s">
        <v>12</v>
      </c>
      <c r="N26" s="11" t="s">
        <v>12</v>
      </c>
      <c r="O26" s="5" t="s">
        <v>12</v>
      </c>
    </row>
    <row r="27" spans="1:15" x14ac:dyDescent="0.25">
      <c r="A27" s="3" t="s">
        <v>20</v>
      </c>
      <c r="B27" s="11">
        <v>44706</v>
      </c>
      <c r="C27" s="11">
        <f>C25+2</f>
        <v>44727</v>
      </c>
      <c r="D27" s="11">
        <f>D25+2</f>
        <v>44763</v>
      </c>
      <c r="E27" s="4">
        <f>E24+2</f>
        <v>44796</v>
      </c>
      <c r="F27" s="11">
        <f>F26+2</f>
        <v>44812</v>
      </c>
      <c r="G27" s="4">
        <f>G25+2</f>
        <v>44828</v>
      </c>
      <c r="H27" s="4">
        <f>H25+2</f>
        <v>44851</v>
      </c>
      <c r="I27" s="5">
        <f>I26+2</f>
        <v>44881</v>
      </c>
      <c r="J27" s="4">
        <f>J25+3</f>
        <v>44907</v>
      </c>
      <c r="K27" s="4">
        <f>K25+2</f>
        <v>44932</v>
      </c>
      <c r="L27" s="11">
        <f>L25+2</f>
        <v>44947</v>
      </c>
      <c r="M27" s="11">
        <f>M25+2</f>
        <v>44965</v>
      </c>
      <c r="N27" s="4">
        <f>N25+2</f>
        <v>44993</v>
      </c>
      <c r="O27" s="4">
        <f>O25+2</f>
        <v>45016</v>
      </c>
    </row>
    <row r="28" spans="1:15" x14ac:dyDescent="0.25">
      <c r="A28" s="3" t="s">
        <v>104</v>
      </c>
      <c r="B28" s="11" t="s">
        <v>12</v>
      </c>
      <c r="C28" s="11" t="s">
        <v>12</v>
      </c>
      <c r="D28" s="11">
        <f>D27+14</f>
        <v>44777</v>
      </c>
      <c r="E28" s="11" t="s">
        <v>12</v>
      </c>
      <c r="F28" s="11" t="s">
        <v>12</v>
      </c>
      <c r="G28" s="11">
        <f>G27+16</f>
        <v>44844</v>
      </c>
      <c r="H28" s="11">
        <f>H27+14</f>
        <v>44865</v>
      </c>
      <c r="I28" s="5" t="s">
        <v>12</v>
      </c>
      <c r="J28" s="11" t="s">
        <v>12</v>
      </c>
      <c r="K28" s="11" t="s">
        <v>12</v>
      </c>
      <c r="L28" s="11" t="s">
        <v>12</v>
      </c>
      <c r="M28" s="11" t="s">
        <v>12</v>
      </c>
      <c r="N28" s="11" t="s">
        <v>12</v>
      </c>
      <c r="O28" s="5" t="s">
        <v>12</v>
      </c>
    </row>
    <row r="29" spans="1:15" x14ac:dyDescent="0.25">
      <c r="A29" s="3" t="s">
        <v>21</v>
      </c>
      <c r="B29" s="11">
        <f>B27+16</f>
        <v>44722</v>
      </c>
      <c r="C29" s="11">
        <f>C27+15</f>
        <v>44742</v>
      </c>
      <c r="D29" s="11">
        <f>D31+6</f>
        <v>44790</v>
      </c>
      <c r="E29" s="5">
        <f>E27+16</f>
        <v>44812</v>
      </c>
      <c r="F29" s="11">
        <f>F27+17</f>
        <v>44829</v>
      </c>
      <c r="G29" s="11">
        <f>G28+3</f>
        <v>44847</v>
      </c>
      <c r="H29" s="11">
        <f>H28+3</f>
        <v>44868</v>
      </c>
      <c r="I29" s="5">
        <f>I27+14</f>
        <v>44895</v>
      </c>
      <c r="J29" s="11">
        <f>J27+13</f>
        <v>44920</v>
      </c>
      <c r="K29" s="11">
        <f t="shared" ref="K29:N29" si="5">K27+16</f>
        <v>44948</v>
      </c>
      <c r="L29" s="11">
        <f t="shared" si="5"/>
        <v>44963</v>
      </c>
      <c r="M29" s="11">
        <f t="shared" si="5"/>
        <v>44981</v>
      </c>
      <c r="N29" s="11">
        <f t="shared" si="5"/>
        <v>45009</v>
      </c>
      <c r="O29" s="5">
        <f>O27+16</f>
        <v>45032</v>
      </c>
    </row>
    <row r="30" spans="1:15" hidden="1" x14ac:dyDescent="0.25">
      <c r="A30" s="3" t="s">
        <v>114</v>
      </c>
      <c r="B30" s="11"/>
      <c r="C30" s="11"/>
      <c r="D30" s="11" t="s">
        <v>12</v>
      </c>
      <c r="E30" s="5">
        <f>E29+2</f>
        <v>44814</v>
      </c>
      <c r="F30" s="11" t="s">
        <v>12</v>
      </c>
      <c r="G30" s="11" t="s">
        <v>12</v>
      </c>
      <c r="H30" s="11" t="s">
        <v>12</v>
      </c>
      <c r="I30" s="5" t="s">
        <v>12</v>
      </c>
      <c r="J30" s="11" t="s">
        <v>12</v>
      </c>
      <c r="K30" s="11" t="s">
        <v>12</v>
      </c>
      <c r="L30" s="11" t="s">
        <v>12</v>
      </c>
      <c r="M30" s="11" t="s">
        <v>12</v>
      </c>
      <c r="N30" s="11" t="s">
        <v>12</v>
      </c>
      <c r="O30" s="5" t="s">
        <v>12</v>
      </c>
    </row>
    <row r="31" spans="1:15" x14ac:dyDescent="0.25">
      <c r="A31" s="3" t="s">
        <v>99</v>
      </c>
      <c r="B31" s="11" t="s">
        <v>12</v>
      </c>
      <c r="C31" s="11" t="s">
        <v>12</v>
      </c>
      <c r="D31" s="11">
        <f>D32+2</f>
        <v>44784</v>
      </c>
      <c r="E31" s="11" t="s">
        <v>12</v>
      </c>
      <c r="F31" s="11" t="s">
        <v>12</v>
      </c>
      <c r="G31" s="11" t="s">
        <v>12</v>
      </c>
      <c r="H31" s="11">
        <f>H29+8</f>
        <v>44876</v>
      </c>
      <c r="I31" s="5" t="s">
        <v>12</v>
      </c>
      <c r="J31" s="11" t="s">
        <v>12</v>
      </c>
      <c r="K31" s="11" t="s">
        <v>12</v>
      </c>
      <c r="L31" s="11" t="s">
        <v>12</v>
      </c>
      <c r="M31" s="11" t="s">
        <v>12</v>
      </c>
      <c r="N31" s="11" t="s">
        <v>12</v>
      </c>
      <c r="O31" s="5" t="s">
        <v>12</v>
      </c>
    </row>
    <row r="32" spans="1:15" x14ac:dyDescent="0.25">
      <c r="A32" s="3" t="s">
        <v>22</v>
      </c>
      <c r="B32" s="11">
        <f>B29+5</f>
        <v>44727</v>
      </c>
      <c r="C32" s="11">
        <f>C29+6</f>
        <v>44748</v>
      </c>
      <c r="D32" s="11">
        <f>D28+5</f>
        <v>44782</v>
      </c>
      <c r="E32" s="4">
        <f>E30+3</f>
        <v>44817</v>
      </c>
      <c r="F32" s="11">
        <f>F29+6</f>
        <v>44835</v>
      </c>
      <c r="G32" s="4">
        <f t="shared" ref="G32:N32" si="6">G29+6</f>
        <v>44853</v>
      </c>
      <c r="H32" s="4">
        <f>H31+2</f>
        <v>44878</v>
      </c>
      <c r="I32" s="5">
        <f>I29+6</f>
        <v>44901</v>
      </c>
      <c r="J32" s="4">
        <f t="shared" si="6"/>
        <v>44926</v>
      </c>
      <c r="K32" s="4">
        <f t="shared" si="6"/>
        <v>44954</v>
      </c>
      <c r="L32" s="4">
        <f t="shared" si="6"/>
        <v>44969</v>
      </c>
      <c r="M32" s="4">
        <f t="shared" si="6"/>
        <v>44987</v>
      </c>
      <c r="N32" s="4">
        <f t="shared" si="6"/>
        <v>45015</v>
      </c>
      <c r="O32" s="5">
        <f>O29+6</f>
        <v>45038</v>
      </c>
    </row>
    <row r="33" spans="1:15" x14ac:dyDescent="0.25">
      <c r="A33" s="3" t="s">
        <v>23</v>
      </c>
      <c r="B33" s="11">
        <f>B32+3</f>
        <v>44730</v>
      </c>
      <c r="C33" s="11">
        <f>C32+1</f>
        <v>44749</v>
      </c>
      <c r="D33" s="11">
        <f>D29+6</f>
        <v>44796</v>
      </c>
      <c r="E33" s="5">
        <f>E32+4</f>
        <v>44821</v>
      </c>
      <c r="F33" s="11">
        <f>F32+2</f>
        <v>44837</v>
      </c>
      <c r="G33" s="5">
        <f t="shared" ref="G33:O33" si="7">G32+2</f>
        <v>44855</v>
      </c>
      <c r="H33" s="5">
        <f t="shared" si="7"/>
        <v>44880</v>
      </c>
      <c r="I33" s="5">
        <f t="shared" si="7"/>
        <v>44903</v>
      </c>
      <c r="J33" s="5">
        <f t="shared" si="7"/>
        <v>44928</v>
      </c>
      <c r="K33" s="5">
        <f t="shared" si="7"/>
        <v>44956</v>
      </c>
      <c r="L33" s="5">
        <f t="shared" si="7"/>
        <v>44971</v>
      </c>
      <c r="M33" s="5">
        <f t="shared" si="7"/>
        <v>44989</v>
      </c>
      <c r="N33" s="5">
        <f t="shared" si="7"/>
        <v>45017</v>
      </c>
      <c r="O33" s="5">
        <f t="shared" si="7"/>
        <v>45040</v>
      </c>
    </row>
    <row r="34" spans="1:15" x14ac:dyDescent="0.25">
      <c r="A34" s="3" t="s">
        <v>24</v>
      </c>
      <c r="B34" s="11">
        <f>B33+2</f>
        <v>44732</v>
      </c>
      <c r="C34" s="11">
        <f>C33+3</f>
        <v>44752</v>
      </c>
      <c r="D34" s="11">
        <f>D33+3</f>
        <v>44799</v>
      </c>
      <c r="E34" s="5">
        <f>E33+2</f>
        <v>44823</v>
      </c>
      <c r="F34" s="11">
        <f>F33+2</f>
        <v>44839</v>
      </c>
      <c r="G34" s="5">
        <f>G33+3</f>
        <v>44858</v>
      </c>
      <c r="H34" s="5">
        <f t="shared" ref="H34:O34" si="8">H33+3</f>
        <v>44883</v>
      </c>
      <c r="I34" s="5">
        <f t="shared" si="8"/>
        <v>44906</v>
      </c>
      <c r="J34" s="5">
        <f t="shared" si="8"/>
        <v>44931</v>
      </c>
      <c r="K34" s="5">
        <f t="shared" si="8"/>
        <v>44959</v>
      </c>
      <c r="L34" s="5">
        <f t="shared" si="8"/>
        <v>44974</v>
      </c>
      <c r="M34" s="5">
        <f t="shared" si="8"/>
        <v>44992</v>
      </c>
      <c r="N34" s="5">
        <f t="shared" si="8"/>
        <v>45020</v>
      </c>
      <c r="O34" s="5">
        <f t="shared" si="8"/>
        <v>45043</v>
      </c>
    </row>
    <row r="35" spans="1:15" hidden="1" x14ac:dyDescent="0.25">
      <c r="A35" s="3" t="s">
        <v>86</v>
      </c>
      <c r="B35" s="11"/>
      <c r="C35" s="11" t="s">
        <v>12</v>
      </c>
      <c r="D35" s="11">
        <f>D37+5</f>
        <v>44826</v>
      </c>
      <c r="E35" s="11" t="s">
        <v>12</v>
      </c>
      <c r="F35" s="11" t="s">
        <v>12</v>
      </c>
      <c r="G35" s="11" t="s">
        <v>12</v>
      </c>
      <c r="H35" s="11" t="s">
        <v>12</v>
      </c>
      <c r="I35" s="5" t="s">
        <v>12</v>
      </c>
      <c r="J35" s="11" t="s">
        <v>12</v>
      </c>
      <c r="K35" s="11" t="s">
        <v>12</v>
      </c>
      <c r="L35" s="11" t="s">
        <v>12</v>
      </c>
      <c r="M35" s="11" t="s">
        <v>12</v>
      </c>
      <c r="N35" s="11" t="s">
        <v>12</v>
      </c>
      <c r="O35" s="5" t="s">
        <v>12</v>
      </c>
    </row>
    <row r="36" spans="1:15" x14ac:dyDescent="0.25">
      <c r="A36" s="3" t="s">
        <v>103</v>
      </c>
      <c r="B36" s="11" t="s">
        <v>12</v>
      </c>
      <c r="C36" s="11" t="s">
        <v>12</v>
      </c>
      <c r="D36" s="11">
        <f>D34+9</f>
        <v>44808</v>
      </c>
      <c r="E36" s="11" t="s">
        <v>12</v>
      </c>
      <c r="F36" s="11" t="s">
        <v>12</v>
      </c>
      <c r="G36" s="11" t="s">
        <v>12</v>
      </c>
      <c r="H36" s="11" t="s">
        <v>12</v>
      </c>
      <c r="I36" s="5">
        <f>I34+10</f>
        <v>44916</v>
      </c>
      <c r="J36" s="11" t="s">
        <v>12</v>
      </c>
      <c r="K36" s="11" t="s">
        <v>12</v>
      </c>
      <c r="L36" s="11" t="s">
        <v>12</v>
      </c>
      <c r="M36" s="11" t="s">
        <v>12</v>
      </c>
      <c r="N36" s="11" t="s">
        <v>12</v>
      </c>
      <c r="O36" s="5" t="s">
        <v>12</v>
      </c>
    </row>
    <row r="37" spans="1:15" hidden="1" x14ac:dyDescent="0.25">
      <c r="A37" s="3" t="s">
        <v>25</v>
      </c>
      <c r="B37" s="11">
        <f>B34+9</f>
        <v>44741</v>
      </c>
      <c r="C37" s="11">
        <f>C34+9</f>
        <v>44761</v>
      </c>
      <c r="D37" s="11">
        <f>D39+4</f>
        <v>44821</v>
      </c>
      <c r="E37" s="4" t="s">
        <v>12</v>
      </c>
      <c r="F37" s="4" t="s">
        <v>12</v>
      </c>
      <c r="G37" s="4" t="s">
        <v>12</v>
      </c>
      <c r="H37" s="4" t="s">
        <v>12</v>
      </c>
      <c r="I37" s="5" t="s">
        <v>12</v>
      </c>
      <c r="J37" s="4" t="s">
        <v>12</v>
      </c>
      <c r="K37" s="4" t="s">
        <v>12</v>
      </c>
      <c r="L37" s="4" t="s">
        <v>12</v>
      </c>
      <c r="M37" s="4" t="s">
        <v>12</v>
      </c>
      <c r="N37" s="4" t="s">
        <v>12</v>
      </c>
      <c r="O37" s="5" t="s">
        <v>12</v>
      </c>
    </row>
    <row r="38" spans="1:15" x14ac:dyDescent="0.25">
      <c r="A38" s="3" t="s">
        <v>39</v>
      </c>
      <c r="B38" s="11">
        <f>B37+2</f>
        <v>44743</v>
      </c>
      <c r="C38" s="11">
        <f>C37+2</f>
        <v>44763</v>
      </c>
      <c r="D38" s="11">
        <f>D42+7</f>
        <v>44816</v>
      </c>
      <c r="E38" s="11">
        <f>E34+8</f>
        <v>44831</v>
      </c>
      <c r="F38" s="11">
        <f>F42+6</f>
        <v>44855</v>
      </c>
      <c r="G38" s="11">
        <f>G34+9</f>
        <v>44867</v>
      </c>
      <c r="H38" s="11">
        <f t="shared" ref="H38:N38" si="9">H34+9</f>
        <v>44892</v>
      </c>
      <c r="I38" s="5">
        <f>I42+3</f>
        <v>44920</v>
      </c>
      <c r="J38" s="11">
        <f t="shared" si="9"/>
        <v>44940</v>
      </c>
      <c r="K38" s="11">
        <f t="shared" si="9"/>
        <v>44968</v>
      </c>
      <c r="L38" s="11">
        <f t="shared" si="9"/>
        <v>44983</v>
      </c>
      <c r="M38" s="11">
        <f t="shared" si="9"/>
        <v>45001</v>
      </c>
      <c r="N38" s="11">
        <f t="shared" si="9"/>
        <v>45029</v>
      </c>
      <c r="O38" s="5">
        <f>O34+9</f>
        <v>45052</v>
      </c>
    </row>
    <row r="39" spans="1:15" x14ac:dyDescent="0.25">
      <c r="A39" s="3" t="s">
        <v>26</v>
      </c>
      <c r="B39" s="11">
        <f t="shared" ref="B39:O39" si="10">B38+1</f>
        <v>44744</v>
      </c>
      <c r="C39" s="11">
        <f t="shared" si="10"/>
        <v>44764</v>
      </c>
      <c r="D39" s="11">
        <f>D38+1</f>
        <v>44817</v>
      </c>
      <c r="E39" s="5">
        <f t="shared" si="10"/>
        <v>44832</v>
      </c>
      <c r="F39" s="11">
        <f t="shared" si="10"/>
        <v>44856</v>
      </c>
      <c r="G39" s="5">
        <f t="shared" si="10"/>
        <v>44868</v>
      </c>
      <c r="H39" s="5">
        <f t="shared" si="10"/>
        <v>44893</v>
      </c>
      <c r="I39" s="5">
        <f>I38+1</f>
        <v>44921</v>
      </c>
      <c r="J39" s="5">
        <f t="shared" si="10"/>
        <v>44941</v>
      </c>
      <c r="K39" s="5">
        <f t="shared" si="10"/>
        <v>44969</v>
      </c>
      <c r="L39" s="5">
        <f t="shared" si="10"/>
        <v>44984</v>
      </c>
      <c r="M39" s="5">
        <f t="shared" si="10"/>
        <v>45002</v>
      </c>
      <c r="N39" s="5">
        <f t="shared" si="10"/>
        <v>45030</v>
      </c>
      <c r="O39" s="5">
        <f t="shared" si="10"/>
        <v>45053</v>
      </c>
    </row>
    <row r="40" spans="1:15" hidden="1" x14ac:dyDescent="0.25">
      <c r="A40" s="3" t="s">
        <v>36</v>
      </c>
      <c r="B40" s="11" t="s">
        <v>12</v>
      </c>
      <c r="C40" s="11">
        <f>C39+2</f>
        <v>44766</v>
      </c>
      <c r="D40" s="11" t="s">
        <v>12</v>
      </c>
      <c r="E40" s="11">
        <f>E39+2</f>
        <v>44834</v>
      </c>
      <c r="F40" s="11" t="s">
        <v>12</v>
      </c>
      <c r="G40" s="11" t="s">
        <v>12</v>
      </c>
      <c r="H40" s="11" t="s">
        <v>12</v>
      </c>
      <c r="I40" s="5" t="s">
        <v>12</v>
      </c>
      <c r="J40" s="11" t="s">
        <v>12</v>
      </c>
      <c r="K40" s="11" t="s">
        <v>12</v>
      </c>
      <c r="L40" s="11" t="s">
        <v>12</v>
      </c>
      <c r="M40" s="11" t="s">
        <v>12</v>
      </c>
      <c r="N40" s="11" t="s">
        <v>12</v>
      </c>
      <c r="O40" s="5" t="s">
        <v>12</v>
      </c>
    </row>
    <row r="41" spans="1:15" hidden="1" x14ac:dyDescent="0.25">
      <c r="A41" s="3" t="s">
        <v>37</v>
      </c>
      <c r="B41" s="11">
        <f>B39+3</f>
        <v>44747</v>
      </c>
      <c r="C41" s="11" t="s">
        <v>12</v>
      </c>
      <c r="D41" s="11" t="s">
        <v>12</v>
      </c>
      <c r="E41" s="11" t="s">
        <v>12</v>
      </c>
      <c r="F41" s="11" t="s">
        <v>12</v>
      </c>
      <c r="G41" s="11" t="s">
        <v>12</v>
      </c>
      <c r="H41" s="11" t="s">
        <v>12</v>
      </c>
      <c r="I41" s="5" t="s">
        <v>12</v>
      </c>
      <c r="J41" s="11" t="s">
        <v>12</v>
      </c>
      <c r="K41" s="11" t="s">
        <v>12</v>
      </c>
      <c r="L41" s="11" t="s">
        <v>12</v>
      </c>
      <c r="M41" s="11" t="s">
        <v>12</v>
      </c>
      <c r="N41" s="11" t="s">
        <v>12</v>
      </c>
      <c r="O41" s="5" t="s">
        <v>12</v>
      </c>
    </row>
    <row r="42" spans="1:15" x14ac:dyDescent="0.25">
      <c r="A42" s="3" t="s">
        <v>40</v>
      </c>
      <c r="B42" s="11">
        <f>B41+2</f>
        <v>44749</v>
      </c>
      <c r="C42" s="11">
        <f>C40+2</f>
        <v>44768</v>
      </c>
      <c r="D42" s="11">
        <f>D36+1</f>
        <v>44809</v>
      </c>
      <c r="E42" s="4">
        <f>E40+1</f>
        <v>44835</v>
      </c>
      <c r="F42" s="11">
        <f>F34+10</f>
        <v>44849</v>
      </c>
      <c r="G42" s="4">
        <f t="shared" ref="G42:O42" si="11">G39+3</f>
        <v>44871</v>
      </c>
      <c r="H42" s="4">
        <f t="shared" si="11"/>
        <v>44896</v>
      </c>
      <c r="I42" s="5">
        <f>I36+1</f>
        <v>44917</v>
      </c>
      <c r="J42" s="4">
        <f t="shared" si="11"/>
        <v>44944</v>
      </c>
      <c r="K42" s="4">
        <f t="shared" si="11"/>
        <v>44972</v>
      </c>
      <c r="L42" s="4">
        <f t="shared" si="11"/>
        <v>44987</v>
      </c>
      <c r="M42" s="4">
        <f t="shared" si="11"/>
        <v>45005</v>
      </c>
      <c r="N42" s="4">
        <f t="shared" si="11"/>
        <v>45033</v>
      </c>
      <c r="O42" s="5">
        <f t="shared" si="11"/>
        <v>45056</v>
      </c>
    </row>
  </sheetData>
  <mergeCells count="1">
    <mergeCell ref="A1:A2"/>
  </mergeCells>
  <phoneticPr fontId="4" type="noConversion"/>
  <conditionalFormatting sqref="B32:B42 C35:E35 E37 C6:E6 C9:E10 B6:B30 C11:D15 B4:E5 C17:E17">
    <cfRule type="containsText" dxfId="303" priority="749" operator="containsText" text="Sailed">
      <formula>NOT(ISERROR(SEARCH("Sailed",B4)))</formula>
    </cfRule>
    <cfRule type="cellIs" dxfId="302" priority="750" operator="greaterThan">
      <formula>TODAY()</formula>
    </cfRule>
  </conditionalFormatting>
  <conditionalFormatting sqref="B32:B42 C35:E35 E37 C6:E6 C9:E10 B6:B30 C11:D15 B4:E5 C17:E17">
    <cfRule type="cellIs" dxfId="301" priority="747" operator="lessThan">
      <formula>TODAY()</formula>
    </cfRule>
    <cfRule type="cellIs" dxfId="300" priority="748" operator="equal">
      <formula>TODAY()</formula>
    </cfRule>
  </conditionalFormatting>
  <conditionalFormatting sqref="B32:B42 C35:E35 E37 C6:E6 C9:E10 B6:B30 C11:D15 B4:E5 C17:E17">
    <cfRule type="cellIs" dxfId="299" priority="745" operator="lessThan">
      <formula>TODAY()</formula>
    </cfRule>
    <cfRule type="cellIs" dxfId="298" priority="746" operator="equal">
      <formula>TODAY()</formula>
    </cfRule>
  </conditionalFormatting>
  <conditionalFormatting sqref="B31">
    <cfRule type="containsText" dxfId="297" priority="647" operator="containsText" text="Sailed">
      <formula>NOT(ISERROR(SEARCH("Sailed",B31)))</formula>
    </cfRule>
    <cfRule type="cellIs" dxfId="296" priority="648" operator="greaterThan">
      <formula>TODAY()</formula>
    </cfRule>
  </conditionalFormatting>
  <conditionalFormatting sqref="B31">
    <cfRule type="cellIs" dxfId="295" priority="645" operator="lessThan">
      <formula>TODAY()</formula>
    </cfRule>
    <cfRule type="cellIs" dxfId="294" priority="646" operator="equal">
      <formula>TODAY()</formula>
    </cfRule>
  </conditionalFormatting>
  <conditionalFormatting sqref="B31">
    <cfRule type="containsText" dxfId="293" priority="643" operator="containsText" text="Sailed">
      <formula>NOT(ISERROR(SEARCH("Sailed",B31)))</formula>
    </cfRule>
    <cfRule type="cellIs" dxfId="292" priority="644" operator="greaterThan">
      <formula>TODAY()</formula>
    </cfRule>
  </conditionalFormatting>
  <conditionalFormatting sqref="B31">
    <cfRule type="cellIs" dxfId="291" priority="641" operator="lessThan">
      <formula>TODAY()</formula>
    </cfRule>
    <cfRule type="cellIs" dxfId="290" priority="642" operator="equal">
      <formula>TODAY()</formula>
    </cfRule>
  </conditionalFormatting>
  <conditionalFormatting sqref="D24">
    <cfRule type="containsText" dxfId="289" priority="551" operator="containsText" text="Sailed">
      <formula>NOT(ISERROR(SEARCH("Sailed",D24)))</formula>
    </cfRule>
    <cfRule type="cellIs" dxfId="288" priority="552" operator="greaterThan">
      <formula>TODAY()</formula>
    </cfRule>
  </conditionalFormatting>
  <conditionalFormatting sqref="D24">
    <cfRule type="cellIs" dxfId="287" priority="549" operator="lessThan">
      <formula>TODAY()</formula>
    </cfRule>
    <cfRule type="cellIs" dxfId="286" priority="550" operator="equal">
      <formula>TODAY()</formula>
    </cfRule>
  </conditionalFormatting>
  <conditionalFormatting sqref="D24">
    <cfRule type="cellIs" dxfId="285" priority="547" operator="lessThan">
      <formula>TODAY()</formula>
    </cfRule>
    <cfRule type="cellIs" dxfId="284" priority="548" operator="equal">
      <formula>TODAY()</formula>
    </cfRule>
  </conditionalFormatting>
  <conditionalFormatting sqref="C18:D22 C16:E16 C32:D34 C37:D42 C36:E36 C7:E8">
    <cfRule type="containsText" dxfId="283" priority="545" operator="containsText" text="Sailed">
      <formula>NOT(ISERROR(SEARCH("Sailed",C7)))</formula>
    </cfRule>
    <cfRule type="cellIs" dxfId="282" priority="546" operator="greaterThan">
      <formula>TODAY()</formula>
    </cfRule>
  </conditionalFormatting>
  <conditionalFormatting sqref="C18:D22 C16:E16 C32:D34 C37:D42 C36:E36 C7:E8">
    <cfRule type="cellIs" dxfId="281" priority="543" operator="lessThan">
      <formula>TODAY()</formula>
    </cfRule>
    <cfRule type="cellIs" dxfId="280" priority="544" operator="equal">
      <formula>TODAY()</formula>
    </cfRule>
  </conditionalFormatting>
  <conditionalFormatting sqref="C18:D22 C16:E16 C32:D34 C37:D42 C36:E36 C7:E8">
    <cfRule type="cellIs" dxfId="279" priority="541" operator="lessThan">
      <formula>TODAY()</formula>
    </cfRule>
    <cfRule type="cellIs" dxfId="278" priority="542" operator="equal">
      <formula>TODAY()</formula>
    </cfRule>
  </conditionalFormatting>
  <conditionalFormatting sqref="C25:D25 C29:D29 E34 E11:E12 C23:E23 C28:E28 C27:D27 C26:E26 C24 C30">
    <cfRule type="containsText" dxfId="277" priority="539" operator="containsText" text="Sailed">
      <formula>NOT(ISERROR(SEARCH("Sailed",C11)))</formula>
    </cfRule>
    <cfRule type="cellIs" dxfId="276" priority="540" operator="greaterThan">
      <formula>TODAY()</formula>
    </cfRule>
  </conditionalFormatting>
  <conditionalFormatting sqref="C25:D25 C29:D29 E34 E11:E12 C23:E23 C28:E28 C27:D27 C26:E26 C24 C30">
    <cfRule type="cellIs" dxfId="275" priority="537" operator="lessThan">
      <formula>TODAY()</formula>
    </cfRule>
    <cfRule type="cellIs" dxfId="274" priority="538" operator="equal">
      <formula>TODAY()</formula>
    </cfRule>
  </conditionalFormatting>
  <conditionalFormatting sqref="C25:D25 C29:D29 E34 E11:E12 C23:E23 C28:E28 C27:D27 C26:E26 C24 C30">
    <cfRule type="cellIs" dxfId="273" priority="535" operator="lessThan">
      <formula>TODAY()</formula>
    </cfRule>
    <cfRule type="cellIs" dxfId="272" priority="536" operator="equal">
      <formula>TODAY()</formula>
    </cfRule>
  </conditionalFormatting>
  <conditionalFormatting sqref="E13:E15">
    <cfRule type="containsText" dxfId="271" priority="533" operator="containsText" text="Sailed">
      <formula>NOT(ISERROR(SEARCH("Sailed",E13)))</formula>
    </cfRule>
    <cfRule type="cellIs" dxfId="270" priority="534" operator="greaterThan">
      <formula>TODAY()</formula>
    </cfRule>
  </conditionalFormatting>
  <conditionalFormatting sqref="E13:E15">
    <cfRule type="cellIs" dxfId="269" priority="531" operator="lessThan">
      <formula>TODAY()</formula>
    </cfRule>
    <cfRule type="cellIs" dxfId="268" priority="532" operator="equal">
      <formula>TODAY()</formula>
    </cfRule>
  </conditionalFormatting>
  <conditionalFormatting sqref="E13:E15">
    <cfRule type="cellIs" dxfId="267" priority="529" operator="lessThan">
      <formula>TODAY()</formula>
    </cfRule>
    <cfRule type="cellIs" dxfId="266" priority="530" operator="equal">
      <formula>TODAY()</formula>
    </cfRule>
  </conditionalFormatting>
  <conditionalFormatting sqref="E21 E32 E42 E27">
    <cfRule type="containsText" dxfId="265" priority="527" operator="containsText" text="Sailed">
      <formula>NOT(ISERROR(SEARCH("Sailed",E21)))</formula>
    </cfRule>
    <cfRule type="cellIs" dxfId="264" priority="528" operator="greaterThan">
      <formula>TODAY()</formula>
    </cfRule>
  </conditionalFormatting>
  <conditionalFormatting sqref="E21 E32 E42 E27">
    <cfRule type="cellIs" dxfId="263" priority="525" operator="lessThan">
      <formula>TODAY()</formula>
    </cfRule>
    <cfRule type="cellIs" dxfId="262" priority="526" operator="equal">
      <formula>TODAY()</formula>
    </cfRule>
  </conditionalFormatting>
  <conditionalFormatting sqref="E21 E32 E42 E27">
    <cfRule type="containsText" dxfId="261" priority="523" operator="containsText" text="Sailed">
      <formula>NOT(ISERROR(SEARCH("Sailed",E21)))</formula>
    </cfRule>
    <cfRule type="cellIs" dxfId="260" priority="524" operator="greaterThan">
      <formula>TODAY()</formula>
    </cfRule>
  </conditionalFormatting>
  <conditionalFormatting sqref="E21 E32 E42 E27">
    <cfRule type="cellIs" dxfId="259" priority="521" operator="lessThan">
      <formula>TODAY()</formula>
    </cfRule>
    <cfRule type="cellIs" dxfId="258" priority="522" operator="equal">
      <formula>TODAY()</formula>
    </cfRule>
  </conditionalFormatting>
  <conditionalFormatting sqref="E39 E29:E30 E33 E22 E18:E20 E25">
    <cfRule type="containsText" dxfId="257" priority="519" operator="containsText" text="Sailed">
      <formula>NOT(ISERROR(SEARCH("Sailed",E18)))</formula>
    </cfRule>
    <cfRule type="cellIs" dxfId="256" priority="520" operator="greaterThan">
      <formula>TODAY()</formula>
    </cfRule>
  </conditionalFormatting>
  <conditionalFormatting sqref="E39 E29:E30 E33 E22 E18:E20 E25">
    <cfRule type="cellIs" dxfId="255" priority="517" operator="lessThan">
      <formula>TODAY()</formula>
    </cfRule>
    <cfRule type="cellIs" dxfId="254" priority="518" operator="equal">
      <formula>TODAY()</formula>
    </cfRule>
  </conditionalFormatting>
  <conditionalFormatting sqref="E39 E29:E30 E33 E22 E18:E20 E25">
    <cfRule type="containsText" dxfId="253" priority="515" operator="containsText" text="Sailed">
      <formula>NOT(ISERROR(SEARCH("Sailed",E18)))</formula>
    </cfRule>
    <cfRule type="cellIs" dxfId="252" priority="516" operator="greaterThan">
      <formula>TODAY()</formula>
    </cfRule>
  </conditionalFormatting>
  <conditionalFormatting sqref="E39 E29:E30 E33 E22 E18:E20 E25">
    <cfRule type="cellIs" dxfId="251" priority="513" operator="lessThan">
      <formula>TODAY()</formula>
    </cfRule>
    <cfRule type="cellIs" dxfId="250" priority="514" operator="equal">
      <formula>TODAY()</formula>
    </cfRule>
  </conditionalFormatting>
  <conditionalFormatting sqref="E40:E41">
    <cfRule type="containsText" dxfId="249" priority="451" operator="containsText" text="Sailed">
      <formula>NOT(ISERROR(SEARCH("Sailed",E40)))</formula>
    </cfRule>
    <cfRule type="cellIs" dxfId="248" priority="452" operator="greaterThan">
      <formula>TODAY()</formula>
    </cfRule>
  </conditionalFormatting>
  <conditionalFormatting sqref="E40:E41">
    <cfRule type="cellIs" dxfId="247" priority="449" operator="lessThan">
      <formula>TODAY()</formula>
    </cfRule>
    <cfRule type="cellIs" dxfId="246" priority="450" operator="equal">
      <formula>TODAY()</formula>
    </cfRule>
  </conditionalFormatting>
  <conditionalFormatting sqref="E40:E41">
    <cfRule type="containsText" dxfId="245" priority="447" operator="containsText" text="Sailed">
      <formula>NOT(ISERROR(SEARCH("Sailed",E40)))</formula>
    </cfRule>
    <cfRule type="cellIs" dxfId="244" priority="448" operator="greaterThan">
      <formula>TODAY()</formula>
    </cfRule>
  </conditionalFormatting>
  <conditionalFormatting sqref="E40:E41">
    <cfRule type="cellIs" dxfId="243" priority="445" operator="lessThan">
      <formula>TODAY()</formula>
    </cfRule>
    <cfRule type="cellIs" dxfId="242" priority="446" operator="equal">
      <formula>TODAY()</formula>
    </cfRule>
  </conditionalFormatting>
  <conditionalFormatting sqref="C31:E31">
    <cfRule type="containsText" dxfId="241" priority="443" operator="containsText" text="Sailed">
      <formula>NOT(ISERROR(SEARCH("Sailed",C31)))</formula>
    </cfRule>
    <cfRule type="cellIs" dxfId="240" priority="444" operator="greaterThan">
      <formula>TODAY()</formula>
    </cfRule>
  </conditionalFormatting>
  <conditionalFormatting sqref="C31:E31">
    <cfRule type="cellIs" dxfId="239" priority="441" operator="lessThan">
      <formula>TODAY()</formula>
    </cfRule>
    <cfRule type="cellIs" dxfId="238" priority="442" operator="equal">
      <formula>TODAY()</formula>
    </cfRule>
  </conditionalFormatting>
  <conditionalFormatting sqref="C31:E31">
    <cfRule type="containsText" dxfId="237" priority="439" operator="containsText" text="Sailed">
      <formula>NOT(ISERROR(SEARCH("Sailed",C31)))</formula>
    </cfRule>
    <cfRule type="cellIs" dxfId="236" priority="440" operator="greaterThan">
      <formula>TODAY()</formula>
    </cfRule>
  </conditionalFormatting>
  <conditionalFormatting sqref="C31:E31">
    <cfRule type="cellIs" dxfId="235" priority="437" operator="lessThan">
      <formula>TODAY()</formula>
    </cfRule>
    <cfRule type="cellIs" dxfId="234" priority="438" operator="equal">
      <formula>TODAY()</formula>
    </cfRule>
  </conditionalFormatting>
  <conditionalFormatting sqref="E24">
    <cfRule type="containsText" dxfId="233" priority="353" operator="containsText" text="Sailed">
      <formula>NOT(ISERROR(SEARCH("Sailed",E24)))</formula>
    </cfRule>
    <cfRule type="cellIs" dxfId="232" priority="354" operator="greaterThan">
      <formula>TODAY()</formula>
    </cfRule>
  </conditionalFormatting>
  <conditionalFormatting sqref="E24">
    <cfRule type="cellIs" dxfId="231" priority="351" operator="lessThan">
      <formula>TODAY()</formula>
    </cfRule>
    <cfRule type="cellIs" dxfId="230" priority="352" operator="equal">
      <formula>TODAY()</formula>
    </cfRule>
  </conditionalFormatting>
  <conditionalFormatting sqref="E24">
    <cfRule type="cellIs" dxfId="229" priority="349" operator="lessThan">
      <formula>TODAY()</formula>
    </cfRule>
    <cfRule type="cellIs" dxfId="228" priority="350" operator="equal">
      <formula>TODAY()</formula>
    </cfRule>
  </conditionalFormatting>
  <conditionalFormatting sqref="E38">
    <cfRule type="containsText" dxfId="227" priority="263" operator="containsText" text="Sailed">
      <formula>NOT(ISERROR(SEARCH("Sailed",E38)))</formula>
    </cfRule>
    <cfRule type="cellIs" dxfId="226" priority="264" operator="greaterThan">
      <formula>TODAY()</formula>
    </cfRule>
  </conditionalFormatting>
  <conditionalFormatting sqref="E38">
    <cfRule type="cellIs" dxfId="225" priority="261" operator="lessThan">
      <formula>TODAY()</formula>
    </cfRule>
    <cfRule type="cellIs" dxfId="224" priority="262" operator="equal">
      <formula>TODAY()</formula>
    </cfRule>
  </conditionalFormatting>
  <conditionalFormatting sqref="E38">
    <cfRule type="cellIs" dxfId="223" priority="259" operator="lessThan">
      <formula>TODAY()</formula>
    </cfRule>
    <cfRule type="cellIs" dxfId="222" priority="260" operator="equal">
      <formula>TODAY()</formula>
    </cfRule>
  </conditionalFormatting>
  <conditionalFormatting sqref="D30">
    <cfRule type="containsText" dxfId="221" priority="239" operator="containsText" text="Sailed">
      <formula>NOT(ISERROR(SEARCH("Sailed",D30)))</formula>
    </cfRule>
    <cfRule type="cellIs" dxfId="220" priority="240" operator="greaterThan">
      <formula>TODAY()</formula>
    </cfRule>
  </conditionalFormatting>
  <conditionalFormatting sqref="D30">
    <cfRule type="cellIs" dxfId="219" priority="237" operator="lessThan">
      <formula>TODAY()</formula>
    </cfRule>
    <cfRule type="cellIs" dxfId="218" priority="238" operator="equal">
      <formula>TODAY()</formula>
    </cfRule>
  </conditionalFormatting>
  <conditionalFormatting sqref="D30">
    <cfRule type="containsText" dxfId="217" priority="235" operator="containsText" text="Sailed">
      <formula>NOT(ISERROR(SEARCH("Sailed",D30)))</formula>
    </cfRule>
    <cfRule type="cellIs" dxfId="216" priority="236" operator="greaterThan">
      <formula>TODAY()</formula>
    </cfRule>
  </conditionalFormatting>
  <conditionalFormatting sqref="D30">
    <cfRule type="cellIs" dxfId="215" priority="233" operator="lessThan">
      <formula>TODAY()</formula>
    </cfRule>
    <cfRule type="cellIs" dxfId="214" priority="234" operator="equal">
      <formula>TODAY()</formula>
    </cfRule>
  </conditionalFormatting>
  <conditionalFormatting sqref="F35:L35 F37:L37 H21:L21 H11:L11 G38:L39 L12:L16 L36 L22:L28 L18:L20 L40:L42 F29:L29 L30:L34 L4:M4 F9:L9 F10:I10 M11:M42 M6:M9 L6:L8 N35:O35 N21:O21 N37:O39 N29:O29 N9:O11 F5:O5 N17:O17 F17:L17">
    <cfRule type="containsText" dxfId="213" priority="213" operator="containsText" text="Sailed">
      <formula>NOT(ISERROR(SEARCH("Sailed",F4)))</formula>
    </cfRule>
    <cfRule type="cellIs" dxfId="212" priority="214" operator="greaterThan">
      <formula>TODAY()</formula>
    </cfRule>
  </conditionalFormatting>
  <conditionalFormatting sqref="F35:L35 F37:L37 H21:L21 H11:L11 G38:L39 L12:L16 L36 L22:L28 L18:L20 L40:L42 F29:L29 L30:L34 L4:M4 F9:L9 F10:I10 M11:M42 M6:M9 L6:L8 N35:O35 N21:O21 N37:O39 N29:O29 N9:O11 F5:O5 N17:O17 F17:L17">
    <cfRule type="cellIs" dxfId="211" priority="211" operator="lessThan">
      <formula>TODAY()</formula>
    </cfRule>
    <cfRule type="cellIs" dxfId="210" priority="212" operator="equal">
      <formula>TODAY()</formula>
    </cfRule>
  </conditionalFormatting>
  <conditionalFormatting sqref="F35:L35 F37:L37 H21:L21 H11:L11 G38:L39 L12:L16 L36 L22:L28 L18:L20 L40:L42 F29:L29 L30:L34 L4:M4 F9:L9 F10:I10 M11:M42 M6:M9 L6:L8 N35:O35 N21:O21 N37:O39 N29:O29 N9:O11 F5:O5 N17:O17 F17:L17">
    <cfRule type="cellIs" dxfId="209" priority="209" operator="lessThan">
      <formula>TODAY()</formula>
    </cfRule>
    <cfRule type="cellIs" dxfId="208" priority="210" operator="equal">
      <formula>TODAY()</formula>
    </cfRule>
  </conditionalFormatting>
  <conditionalFormatting sqref="F16 F36 H36:K36 I16 F7:K8 N36:O36 O16 N7:O8">
    <cfRule type="containsText" dxfId="207" priority="207" operator="containsText" text="Sailed">
      <formula>NOT(ISERROR(SEARCH("Sailed",F7)))</formula>
    </cfRule>
    <cfRule type="cellIs" dxfId="206" priority="208" operator="greaterThan">
      <formula>TODAY()</formula>
    </cfRule>
  </conditionalFormatting>
  <conditionalFormatting sqref="F16 F36 H36:K36 I16 F7:K8 N36:O36 O16 N7:O8">
    <cfRule type="cellIs" dxfId="205" priority="205" operator="lessThan">
      <formula>TODAY()</formula>
    </cfRule>
    <cfRule type="cellIs" dxfId="204" priority="206" operator="equal">
      <formula>TODAY()</formula>
    </cfRule>
  </conditionalFormatting>
  <conditionalFormatting sqref="F16 F36 H36:K36 I16 F7:K8 N36:O36 O16 N7:O8">
    <cfRule type="cellIs" dxfId="203" priority="203" operator="lessThan">
      <formula>TODAY()</formula>
    </cfRule>
    <cfRule type="cellIs" dxfId="202" priority="204" operator="equal">
      <formula>TODAY()</formula>
    </cfRule>
  </conditionalFormatting>
  <conditionalFormatting sqref="G6:K6 F34 F12 F23 F28 H28:K28 H12:K12 H34:K34 F26:K26 H23:K24 N6:O6 N28:O28 N12:O12 N34:O34 N26:O26 N23:O24">
    <cfRule type="containsText" dxfId="201" priority="201" operator="containsText" text="Sailed">
      <formula>NOT(ISERROR(SEARCH("Sailed",F6)))</formula>
    </cfRule>
    <cfRule type="cellIs" dxfId="200" priority="202" operator="greaterThan">
      <formula>TODAY()</formula>
    </cfRule>
  </conditionalFormatting>
  <conditionalFormatting sqref="G6:K6 F34 F12 F23 F28 H28:K28 H12:K12 H34:K34 F26:K26 H23:K24 N6:O6 N28:O28 N12:O12 N34:O34 N26:O26 N23:O24">
    <cfRule type="cellIs" dxfId="199" priority="199" operator="lessThan">
      <formula>TODAY()</formula>
    </cfRule>
    <cfRule type="cellIs" dxfId="198" priority="200" operator="equal">
      <formula>TODAY()</formula>
    </cfRule>
  </conditionalFormatting>
  <conditionalFormatting sqref="G6:K6 F34 F12 F23 F28 H28:K28 H12:K12 H34:K34 F26:K26 H23:K24 N6:O6 N28:O28 N12:O12 N34:O34 N26:O26 N23:O24">
    <cfRule type="cellIs" dxfId="197" priority="197" operator="lessThan">
      <formula>TODAY()</formula>
    </cfRule>
    <cfRule type="cellIs" dxfId="196" priority="198" operator="equal">
      <formula>TODAY()</formula>
    </cfRule>
  </conditionalFormatting>
  <conditionalFormatting sqref="F20 H20:K20 F25 N20:O20">
    <cfRule type="containsText" dxfId="195" priority="195" operator="containsText" text="Sailed">
      <formula>NOT(ISERROR(SEARCH("Sailed",F20)))</formula>
    </cfRule>
    <cfRule type="cellIs" dxfId="194" priority="196" operator="greaterThan">
      <formula>TODAY()</formula>
    </cfRule>
  </conditionalFormatting>
  <conditionalFormatting sqref="F20 H20:K20 F25 N20:O20">
    <cfRule type="cellIs" dxfId="193" priority="193" operator="lessThan">
      <formula>TODAY()</formula>
    </cfRule>
    <cfRule type="cellIs" dxfId="192" priority="194" operator="equal">
      <formula>TODAY()</formula>
    </cfRule>
  </conditionalFormatting>
  <conditionalFormatting sqref="F20 H20:K20 F25 N20:O20">
    <cfRule type="containsText" dxfId="191" priority="191" operator="containsText" text="Sailed">
      <formula>NOT(ISERROR(SEARCH("Sailed",F20)))</formula>
    </cfRule>
    <cfRule type="cellIs" dxfId="190" priority="192" operator="greaterThan">
      <formula>TODAY()</formula>
    </cfRule>
  </conditionalFormatting>
  <conditionalFormatting sqref="F20 H20:K20 F25 N20:O20">
    <cfRule type="cellIs" dxfId="189" priority="189" operator="lessThan">
      <formula>TODAY()</formula>
    </cfRule>
    <cfRule type="cellIs" dxfId="188" priority="190" operator="equal">
      <formula>TODAY()</formula>
    </cfRule>
  </conditionalFormatting>
  <conditionalFormatting sqref="F13:F15 H13:K15 N13:O15">
    <cfRule type="containsText" dxfId="187" priority="187" operator="containsText" text="Sailed">
      <formula>NOT(ISERROR(SEARCH("Sailed",F13)))</formula>
    </cfRule>
    <cfRule type="cellIs" dxfId="186" priority="188" operator="greaterThan">
      <formula>TODAY()</formula>
    </cfRule>
  </conditionalFormatting>
  <conditionalFormatting sqref="F13:F15 H13:K15 N13:O15">
    <cfRule type="cellIs" dxfId="185" priority="185" operator="lessThan">
      <formula>TODAY()</formula>
    </cfRule>
    <cfRule type="cellIs" dxfId="184" priority="186" operator="equal">
      <formula>TODAY()</formula>
    </cfRule>
  </conditionalFormatting>
  <conditionalFormatting sqref="F13:F15 H13:K15 N13:O15">
    <cfRule type="cellIs" dxfId="183" priority="183" operator="lessThan">
      <formula>TODAY()</formula>
    </cfRule>
    <cfRule type="cellIs" dxfId="182" priority="184" operator="equal">
      <formula>TODAY()</formula>
    </cfRule>
  </conditionalFormatting>
  <conditionalFormatting sqref="F4">
    <cfRule type="containsText" dxfId="181" priority="181" operator="containsText" text="Sailed">
      <formula>NOT(ISERROR(SEARCH("Sailed",F4)))</formula>
    </cfRule>
    <cfRule type="cellIs" dxfId="180" priority="182" operator="greaterThan">
      <formula>TODAY()</formula>
    </cfRule>
  </conditionalFormatting>
  <conditionalFormatting sqref="F4">
    <cfRule type="cellIs" dxfId="179" priority="179" operator="lessThan">
      <formula>TODAY()</formula>
    </cfRule>
    <cfRule type="cellIs" dxfId="178" priority="180" operator="equal">
      <formula>TODAY()</formula>
    </cfRule>
  </conditionalFormatting>
  <conditionalFormatting sqref="F4">
    <cfRule type="containsText" dxfId="177" priority="177" operator="containsText" text="Sailed">
      <formula>NOT(ISERROR(SEARCH("Sailed",F4)))</formula>
    </cfRule>
    <cfRule type="cellIs" dxfId="176" priority="178" operator="greaterThan">
      <formula>TODAY()</formula>
    </cfRule>
  </conditionalFormatting>
  <conditionalFormatting sqref="F4">
    <cfRule type="cellIs" dxfId="175" priority="175" operator="lessThan">
      <formula>TODAY()</formula>
    </cfRule>
    <cfRule type="cellIs" dxfId="174" priority="176" operator="equal">
      <formula>TODAY()</formula>
    </cfRule>
  </conditionalFormatting>
  <conditionalFormatting sqref="F21 F32 F42 F27 H27:K27 H42:K42 H32:K32 N42:O42 N32:O32 N27:O27">
    <cfRule type="containsText" dxfId="173" priority="173" operator="containsText" text="Sailed">
      <formula>NOT(ISERROR(SEARCH("Sailed",F21)))</formula>
    </cfRule>
    <cfRule type="cellIs" dxfId="172" priority="174" operator="greaterThan">
      <formula>TODAY()</formula>
    </cfRule>
  </conditionalFormatting>
  <conditionalFormatting sqref="F21 F32 F42 F27 H27:K27 H42:K42 H32:K32 N42:O42 N32:O32 N27:O27">
    <cfRule type="cellIs" dxfId="171" priority="171" operator="lessThan">
      <formula>TODAY()</formula>
    </cfRule>
    <cfRule type="cellIs" dxfId="170" priority="172" operator="equal">
      <formula>TODAY()</formula>
    </cfRule>
  </conditionalFormatting>
  <conditionalFormatting sqref="F21 F32 F42 F27 H27:K27 H42:K42 H32:K32 N42:O42 N32:O32 N27:O27">
    <cfRule type="containsText" dxfId="169" priority="169" operator="containsText" text="Sailed">
      <formula>NOT(ISERROR(SEARCH("Sailed",F21)))</formula>
    </cfRule>
    <cfRule type="cellIs" dxfId="168" priority="170" operator="greaterThan">
      <formula>TODAY()</formula>
    </cfRule>
  </conditionalFormatting>
  <conditionalFormatting sqref="F21 F32 F42 F27 H27:K27 H42:K42 H32:K32 N42:O42 N32:O32 N27:O27">
    <cfRule type="cellIs" dxfId="167" priority="167" operator="lessThan">
      <formula>TODAY()</formula>
    </cfRule>
    <cfRule type="cellIs" dxfId="166" priority="168" operator="equal">
      <formula>TODAY()</formula>
    </cfRule>
  </conditionalFormatting>
  <conditionalFormatting sqref="F11 F18:F19 F39 F33 F22 H25:K25 H22:K22 H33:K33 H18:K18 N25:O25 N22:O22 N33:O33 N18:O18">
    <cfRule type="containsText" dxfId="165" priority="165" operator="containsText" text="Sailed">
      <formula>NOT(ISERROR(SEARCH("Sailed",F11)))</formula>
    </cfRule>
    <cfRule type="cellIs" dxfId="164" priority="166" operator="greaterThan">
      <formula>TODAY()</formula>
    </cfRule>
  </conditionalFormatting>
  <conditionalFormatting sqref="F11 F18:F19 F39 F33 F22 H25:K25 H22:K22 H33:K33 H18:K18 N25:O25 N22:O22 N33:O33 N18:O18">
    <cfRule type="cellIs" dxfId="163" priority="163" operator="lessThan">
      <formula>TODAY()</formula>
    </cfRule>
    <cfRule type="cellIs" dxfId="162" priority="164" operator="equal">
      <formula>TODAY()</formula>
    </cfRule>
  </conditionalFormatting>
  <conditionalFormatting sqref="F11 F18:F19 F39 F33 F22 H25:K25 H22:K22 H33:K33 H18:K18 N25:O25 N22:O22 N33:O33 N18:O18">
    <cfRule type="containsText" dxfId="161" priority="161" operator="containsText" text="Sailed">
      <formula>NOT(ISERROR(SEARCH("Sailed",F11)))</formula>
    </cfRule>
    <cfRule type="cellIs" dxfId="160" priority="162" operator="greaterThan">
      <formula>TODAY()</formula>
    </cfRule>
  </conditionalFormatting>
  <conditionalFormatting sqref="F11 F18:F19 F39 F33 F22 H25:K25 H22:K22 H33:K33 H18:K18 N25:O25 N22:O22 N33:O33 N18:O18">
    <cfRule type="cellIs" dxfId="159" priority="159" operator="lessThan">
      <formula>TODAY()</formula>
    </cfRule>
    <cfRule type="cellIs" dxfId="158" priority="160" operator="equal">
      <formula>TODAY()</formula>
    </cfRule>
  </conditionalFormatting>
  <conditionalFormatting sqref="G4:H4 N4">
    <cfRule type="containsText" dxfId="157" priority="157" operator="containsText" text="Sailed">
      <formula>NOT(ISERROR(SEARCH("Sailed",G4)))</formula>
    </cfRule>
    <cfRule type="cellIs" dxfId="156" priority="158" operator="greaterThan">
      <formula>TODAY()</formula>
    </cfRule>
  </conditionalFormatting>
  <conditionalFormatting sqref="G4:H4 N4">
    <cfRule type="cellIs" dxfId="155" priority="155" operator="lessThan">
      <formula>TODAY()</formula>
    </cfRule>
    <cfRule type="cellIs" dxfId="154" priority="156" operator="equal">
      <formula>TODAY()</formula>
    </cfRule>
  </conditionalFormatting>
  <conditionalFormatting sqref="G4:H4 N4">
    <cfRule type="containsText" dxfId="153" priority="153" operator="containsText" text="Sailed">
      <formula>NOT(ISERROR(SEARCH("Sailed",G4)))</formula>
    </cfRule>
    <cfRule type="cellIs" dxfId="152" priority="154" operator="greaterThan">
      <formula>TODAY()</formula>
    </cfRule>
  </conditionalFormatting>
  <conditionalFormatting sqref="G4:H4 N4">
    <cfRule type="cellIs" dxfId="151" priority="151" operator="lessThan">
      <formula>TODAY()</formula>
    </cfRule>
    <cfRule type="cellIs" dxfId="150" priority="152" operator="equal">
      <formula>TODAY()</formula>
    </cfRule>
  </conditionalFormatting>
  <conditionalFormatting sqref="H4 N4">
    <cfRule type="containsText" dxfId="149" priority="149" operator="containsText" text="Sailed">
      <formula>NOT(ISERROR(SEARCH("Sailed",H4)))</formula>
    </cfRule>
    <cfRule type="cellIs" dxfId="148" priority="150" operator="greaterThan">
      <formula>TODAY()</formula>
    </cfRule>
  </conditionalFormatting>
  <conditionalFormatting sqref="H4 N4">
    <cfRule type="cellIs" dxfId="147" priority="147" operator="lessThan">
      <formula>TODAY()</formula>
    </cfRule>
    <cfRule type="cellIs" dxfId="146" priority="148" operator="equal">
      <formula>TODAY()</formula>
    </cfRule>
  </conditionalFormatting>
  <conditionalFormatting sqref="H4 N4">
    <cfRule type="containsText" dxfId="145" priority="145" operator="containsText" text="Sailed">
      <formula>NOT(ISERROR(SEARCH("Sailed",H4)))</formula>
    </cfRule>
    <cfRule type="cellIs" dxfId="144" priority="146" operator="greaterThan">
      <formula>TODAY()</formula>
    </cfRule>
  </conditionalFormatting>
  <conditionalFormatting sqref="H4 N4">
    <cfRule type="cellIs" dxfId="143" priority="143" operator="lessThan">
      <formula>TODAY()</formula>
    </cfRule>
    <cfRule type="cellIs" dxfId="142" priority="144" operator="equal">
      <formula>TODAY()</formula>
    </cfRule>
  </conditionalFormatting>
  <conditionalFormatting sqref="F6">
    <cfRule type="containsText" dxfId="141" priority="141" operator="containsText" text="Sailed">
      <formula>NOT(ISERROR(SEARCH("Sailed",F6)))</formula>
    </cfRule>
    <cfRule type="cellIs" dxfId="140" priority="142" operator="greaterThan">
      <formula>TODAY()</formula>
    </cfRule>
  </conditionalFormatting>
  <conditionalFormatting sqref="F6">
    <cfRule type="cellIs" dxfId="139" priority="139" operator="lessThan">
      <formula>TODAY()</formula>
    </cfRule>
    <cfRule type="cellIs" dxfId="138" priority="140" operator="equal">
      <formula>TODAY()</formula>
    </cfRule>
  </conditionalFormatting>
  <conditionalFormatting sqref="F6">
    <cfRule type="cellIs" dxfId="137" priority="137" operator="lessThan">
      <formula>TODAY()</formula>
    </cfRule>
    <cfRule type="cellIs" dxfId="136" priority="138" operator="equal">
      <formula>TODAY()</formula>
    </cfRule>
  </conditionalFormatting>
  <conditionalFormatting sqref="H19:K19 N19:O19">
    <cfRule type="containsText" dxfId="135" priority="135" operator="containsText" text="Sailed">
      <formula>NOT(ISERROR(SEARCH("Sailed",H19)))</formula>
    </cfRule>
    <cfRule type="cellIs" dxfId="134" priority="136" operator="greaterThan">
      <formula>TODAY()</formula>
    </cfRule>
  </conditionalFormatting>
  <conditionalFormatting sqref="H19:K19 N19:O19">
    <cfRule type="cellIs" dxfId="133" priority="133" operator="lessThan">
      <formula>TODAY()</formula>
    </cfRule>
    <cfRule type="cellIs" dxfId="132" priority="134" operator="equal">
      <formula>TODAY()</formula>
    </cfRule>
  </conditionalFormatting>
  <conditionalFormatting sqref="H19:K19 N19:O19">
    <cfRule type="containsText" dxfId="131" priority="131" operator="containsText" text="Sailed">
      <formula>NOT(ISERROR(SEARCH("Sailed",H19)))</formula>
    </cfRule>
    <cfRule type="cellIs" dxfId="130" priority="132" operator="greaterThan">
      <formula>TODAY()</formula>
    </cfRule>
  </conditionalFormatting>
  <conditionalFormatting sqref="H19:K19 N19:O19">
    <cfRule type="cellIs" dxfId="129" priority="129" operator="lessThan">
      <formula>TODAY()</formula>
    </cfRule>
    <cfRule type="cellIs" dxfId="128" priority="130" operator="equal">
      <formula>TODAY()</formula>
    </cfRule>
  </conditionalFormatting>
  <conditionalFormatting sqref="F40:F41 H40:K41 N40:O41">
    <cfRule type="containsText" dxfId="127" priority="127" operator="containsText" text="Sailed">
      <formula>NOT(ISERROR(SEARCH("Sailed",F40)))</formula>
    </cfRule>
    <cfRule type="cellIs" dxfId="126" priority="128" operator="greaterThan">
      <formula>TODAY()</formula>
    </cfRule>
  </conditionalFormatting>
  <conditionalFormatting sqref="F40:F41 H40:K41 N40:O41">
    <cfRule type="cellIs" dxfId="125" priority="125" operator="lessThan">
      <formula>TODAY()</formula>
    </cfRule>
    <cfRule type="cellIs" dxfId="124" priority="126" operator="equal">
      <formula>TODAY()</formula>
    </cfRule>
  </conditionalFormatting>
  <conditionalFormatting sqref="F40:F41 H40:K41 N40:O41">
    <cfRule type="containsText" dxfId="123" priority="123" operator="containsText" text="Sailed">
      <formula>NOT(ISERROR(SEARCH("Sailed",F40)))</formula>
    </cfRule>
    <cfRule type="cellIs" dxfId="122" priority="124" operator="greaterThan">
      <formula>TODAY()</formula>
    </cfRule>
  </conditionalFormatting>
  <conditionalFormatting sqref="F40:F41 H40:K41 N40:O41">
    <cfRule type="cellIs" dxfId="121" priority="121" operator="lessThan">
      <formula>TODAY()</formula>
    </cfRule>
    <cfRule type="cellIs" dxfId="120" priority="122" operator="equal">
      <formula>TODAY()</formula>
    </cfRule>
  </conditionalFormatting>
  <conditionalFormatting sqref="F30:F31 H30:K31 N30:O31">
    <cfRule type="containsText" dxfId="119" priority="119" operator="containsText" text="Sailed">
      <formula>NOT(ISERROR(SEARCH("Sailed",F30)))</formula>
    </cfRule>
    <cfRule type="cellIs" dxfId="118" priority="120" operator="greaterThan">
      <formula>TODAY()</formula>
    </cfRule>
  </conditionalFormatting>
  <conditionalFormatting sqref="F30:F31 H30:K31 N30:O31">
    <cfRule type="cellIs" dxfId="117" priority="117" operator="lessThan">
      <formula>TODAY()</formula>
    </cfRule>
    <cfRule type="cellIs" dxfId="116" priority="118" operator="equal">
      <formula>TODAY()</formula>
    </cfRule>
  </conditionalFormatting>
  <conditionalFormatting sqref="F30:F31 H30:K31 N30:O31">
    <cfRule type="containsText" dxfId="115" priority="115" operator="containsText" text="Sailed">
      <formula>NOT(ISERROR(SEARCH("Sailed",F30)))</formula>
    </cfRule>
    <cfRule type="cellIs" dxfId="114" priority="116" operator="greaterThan">
      <formula>TODAY()</formula>
    </cfRule>
  </conditionalFormatting>
  <conditionalFormatting sqref="F30:F31 H30:K31 N30:O31">
    <cfRule type="cellIs" dxfId="113" priority="113" operator="lessThan">
      <formula>TODAY()</formula>
    </cfRule>
    <cfRule type="cellIs" dxfId="112" priority="114" operator="equal">
      <formula>TODAY()</formula>
    </cfRule>
  </conditionalFormatting>
  <conditionalFormatting sqref="I4:K4 O4">
    <cfRule type="containsText" dxfId="111" priority="111" operator="containsText" text="Sailed">
      <formula>NOT(ISERROR(SEARCH("Sailed",I4)))</formula>
    </cfRule>
    <cfRule type="cellIs" dxfId="110" priority="112" operator="greaterThan">
      <formula>TODAY()</formula>
    </cfRule>
  </conditionalFormatting>
  <conditionalFormatting sqref="I4:K4 O4">
    <cfRule type="cellIs" dxfId="109" priority="109" operator="lessThan">
      <formula>TODAY()</formula>
    </cfRule>
    <cfRule type="cellIs" dxfId="108" priority="110" operator="equal">
      <formula>TODAY()</formula>
    </cfRule>
  </conditionalFormatting>
  <conditionalFormatting sqref="I4:K4 O4">
    <cfRule type="containsText" dxfId="107" priority="107" operator="containsText" text="Sailed">
      <formula>NOT(ISERROR(SEARCH("Sailed",I4)))</formula>
    </cfRule>
    <cfRule type="cellIs" dxfId="106" priority="108" operator="greaterThan">
      <formula>TODAY()</formula>
    </cfRule>
  </conditionalFormatting>
  <conditionalFormatting sqref="I4:K4 O4">
    <cfRule type="cellIs" dxfId="105" priority="105" operator="lessThan">
      <formula>TODAY()</formula>
    </cfRule>
    <cfRule type="cellIs" dxfId="104" priority="106" operator="equal">
      <formula>TODAY()</formula>
    </cfRule>
  </conditionalFormatting>
  <conditionalFormatting sqref="I4:K4 O4">
    <cfRule type="containsText" dxfId="103" priority="103" operator="containsText" text="Sailed">
      <formula>NOT(ISERROR(SEARCH("Sailed",I4)))</formula>
    </cfRule>
    <cfRule type="cellIs" dxfId="102" priority="104" operator="greaterThan">
      <formula>TODAY()</formula>
    </cfRule>
  </conditionalFormatting>
  <conditionalFormatting sqref="I4:K4 O4">
    <cfRule type="cellIs" dxfId="101" priority="101" operator="lessThan">
      <formula>TODAY()</formula>
    </cfRule>
    <cfRule type="cellIs" dxfId="100" priority="102" operator="equal">
      <formula>TODAY()</formula>
    </cfRule>
  </conditionalFormatting>
  <conditionalFormatting sqref="I4:K4 O4">
    <cfRule type="containsText" dxfId="99" priority="99" operator="containsText" text="Sailed">
      <formula>NOT(ISERROR(SEARCH("Sailed",I4)))</formula>
    </cfRule>
    <cfRule type="cellIs" dxfId="98" priority="100" operator="greaterThan">
      <formula>TODAY()</formula>
    </cfRule>
  </conditionalFormatting>
  <conditionalFormatting sqref="I4:K4 O4">
    <cfRule type="cellIs" dxfId="97" priority="97" operator="lessThan">
      <formula>TODAY()</formula>
    </cfRule>
    <cfRule type="cellIs" dxfId="96" priority="98" operator="equal">
      <formula>TODAY()</formula>
    </cfRule>
  </conditionalFormatting>
  <conditionalFormatting sqref="G36 G16:H16 N16">
    <cfRule type="containsText" dxfId="95" priority="95" operator="containsText" text="Sailed">
      <formula>NOT(ISERROR(SEARCH("Sailed",G16)))</formula>
    </cfRule>
    <cfRule type="cellIs" dxfId="94" priority="96" operator="greaterThan">
      <formula>TODAY()</formula>
    </cfRule>
  </conditionalFormatting>
  <conditionalFormatting sqref="G36 G16:H16 N16">
    <cfRule type="cellIs" dxfId="93" priority="93" operator="lessThan">
      <formula>TODAY()</formula>
    </cfRule>
    <cfRule type="cellIs" dxfId="92" priority="94" operator="equal">
      <formula>TODAY()</formula>
    </cfRule>
  </conditionalFormatting>
  <conditionalFormatting sqref="G36 G16:H16 N16">
    <cfRule type="cellIs" dxfId="91" priority="91" operator="lessThan">
      <formula>TODAY()</formula>
    </cfRule>
    <cfRule type="cellIs" dxfId="90" priority="92" operator="equal">
      <formula>TODAY()</formula>
    </cfRule>
  </conditionalFormatting>
  <conditionalFormatting sqref="G34 G12 G23:G24">
    <cfRule type="containsText" dxfId="89" priority="89" operator="containsText" text="Sailed">
      <formula>NOT(ISERROR(SEARCH("Sailed",G12)))</formula>
    </cfRule>
    <cfRule type="cellIs" dxfId="88" priority="90" operator="greaterThan">
      <formula>TODAY()</formula>
    </cfRule>
  </conditionalFormatting>
  <conditionalFormatting sqref="G34 G12 G23:G24">
    <cfRule type="cellIs" dxfId="87" priority="87" operator="lessThan">
      <formula>TODAY()</formula>
    </cfRule>
    <cfRule type="cellIs" dxfId="86" priority="88" operator="equal">
      <formula>TODAY()</formula>
    </cfRule>
  </conditionalFormatting>
  <conditionalFormatting sqref="G34 G12 G23:G24">
    <cfRule type="cellIs" dxfId="85" priority="85" operator="lessThan">
      <formula>TODAY()</formula>
    </cfRule>
    <cfRule type="cellIs" dxfId="84" priority="86" operator="equal">
      <formula>TODAY()</formula>
    </cfRule>
  </conditionalFormatting>
  <conditionalFormatting sqref="G20">
    <cfRule type="containsText" dxfId="83" priority="83" operator="containsText" text="Sailed">
      <formula>NOT(ISERROR(SEARCH("Sailed",G20)))</formula>
    </cfRule>
    <cfRule type="cellIs" dxfId="82" priority="84" operator="greaterThan">
      <formula>TODAY()</formula>
    </cfRule>
  </conditionalFormatting>
  <conditionalFormatting sqref="G20">
    <cfRule type="cellIs" dxfId="81" priority="81" operator="lessThan">
      <formula>TODAY()</formula>
    </cfRule>
    <cfRule type="cellIs" dxfId="80" priority="82" operator="equal">
      <formula>TODAY()</formula>
    </cfRule>
  </conditionalFormatting>
  <conditionalFormatting sqref="G20">
    <cfRule type="containsText" dxfId="79" priority="79" operator="containsText" text="Sailed">
      <formula>NOT(ISERROR(SEARCH("Sailed",G20)))</formula>
    </cfRule>
    <cfRule type="cellIs" dxfId="78" priority="80" operator="greaterThan">
      <formula>TODAY()</formula>
    </cfRule>
  </conditionalFormatting>
  <conditionalFormatting sqref="G20">
    <cfRule type="cellIs" dxfId="77" priority="77" operator="lessThan">
      <formula>TODAY()</formula>
    </cfRule>
    <cfRule type="cellIs" dxfId="76" priority="78" operator="equal">
      <formula>TODAY()</formula>
    </cfRule>
  </conditionalFormatting>
  <conditionalFormatting sqref="G13:G15">
    <cfRule type="containsText" dxfId="75" priority="75" operator="containsText" text="Sailed">
      <formula>NOT(ISERROR(SEARCH("Sailed",G13)))</formula>
    </cfRule>
    <cfRule type="cellIs" dxfId="74" priority="76" operator="greaterThan">
      <formula>TODAY()</formula>
    </cfRule>
  </conditionalFormatting>
  <conditionalFormatting sqref="G13:G15">
    <cfRule type="cellIs" dxfId="73" priority="73" operator="lessThan">
      <formula>TODAY()</formula>
    </cfRule>
    <cfRule type="cellIs" dxfId="72" priority="74" operator="equal">
      <formula>TODAY()</formula>
    </cfRule>
  </conditionalFormatting>
  <conditionalFormatting sqref="G13:G15">
    <cfRule type="cellIs" dxfId="71" priority="71" operator="lessThan">
      <formula>TODAY()</formula>
    </cfRule>
    <cfRule type="cellIs" dxfId="70" priority="72" operator="equal">
      <formula>TODAY()</formula>
    </cfRule>
  </conditionalFormatting>
  <conditionalFormatting sqref="G21 G32 G42 G27">
    <cfRule type="containsText" dxfId="69" priority="69" operator="containsText" text="Sailed">
      <formula>NOT(ISERROR(SEARCH("Sailed",G21)))</formula>
    </cfRule>
    <cfRule type="cellIs" dxfId="68" priority="70" operator="greaterThan">
      <formula>TODAY()</formula>
    </cfRule>
  </conditionalFormatting>
  <conditionalFormatting sqref="G21 G32 G42 G27">
    <cfRule type="cellIs" dxfId="67" priority="67" operator="lessThan">
      <formula>TODAY()</formula>
    </cfRule>
    <cfRule type="cellIs" dxfId="66" priority="68" operator="equal">
      <formula>TODAY()</formula>
    </cfRule>
  </conditionalFormatting>
  <conditionalFormatting sqref="G21 G32 G42 G27">
    <cfRule type="containsText" dxfId="65" priority="65" operator="containsText" text="Sailed">
      <formula>NOT(ISERROR(SEARCH("Sailed",G21)))</formula>
    </cfRule>
    <cfRule type="cellIs" dxfId="64" priority="66" operator="greaterThan">
      <formula>TODAY()</formula>
    </cfRule>
  </conditionalFormatting>
  <conditionalFormatting sqref="G21 G32 G42 G27">
    <cfRule type="cellIs" dxfId="63" priority="63" operator="lessThan">
      <formula>TODAY()</formula>
    </cfRule>
    <cfRule type="cellIs" dxfId="62" priority="64" operator="equal">
      <formula>TODAY()</formula>
    </cfRule>
  </conditionalFormatting>
  <conditionalFormatting sqref="G11 G18 G33 G22 G25">
    <cfRule type="containsText" dxfId="61" priority="61" operator="containsText" text="Sailed">
      <formula>NOT(ISERROR(SEARCH("Sailed",G11)))</formula>
    </cfRule>
    <cfRule type="cellIs" dxfId="60" priority="62" operator="greaterThan">
      <formula>TODAY()</formula>
    </cfRule>
  </conditionalFormatting>
  <conditionalFormatting sqref="G11 G18 G33 G22 G25">
    <cfRule type="cellIs" dxfId="59" priority="59" operator="lessThan">
      <formula>TODAY()</formula>
    </cfRule>
    <cfRule type="cellIs" dxfId="58" priority="60" operator="equal">
      <formula>TODAY()</formula>
    </cfRule>
  </conditionalFormatting>
  <conditionalFormatting sqref="G11 G18 G33 G22 G25">
    <cfRule type="containsText" dxfId="57" priority="57" operator="containsText" text="Sailed">
      <formula>NOT(ISERROR(SEARCH("Sailed",G11)))</formula>
    </cfRule>
    <cfRule type="cellIs" dxfId="56" priority="58" operator="greaterThan">
      <formula>TODAY()</formula>
    </cfRule>
  </conditionalFormatting>
  <conditionalFormatting sqref="G11 G18 G33 G22 G25">
    <cfRule type="cellIs" dxfId="55" priority="55" operator="lessThan">
      <formula>TODAY()</formula>
    </cfRule>
    <cfRule type="cellIs" dxfId="54" priority="56" operator="equal">
      <formula>TODAY()</formula>
    </cfRule>
  </conditionalFormatting>
  <conditionalFormatting sqref="G19">
    <cfRule type="containsText" dxfId="53" priority="53" operator="containsText" text="Sailed">
      <formula>NOT(ISERROR(SEARCH("Sailed",G19)))</formula>
    </cfRule>
    <cfRule type="cellIs" dxfId="52" priority="54" operator="greaterThan">
      <formula>TODAY()</formula>
    </cfRule>
  </conditionalFormatting>
  <conditionalFormatting sqref="G19">
    <cfRule type="cellIs" dxfId="51" priority="51" operator="lessThan">
      <formula>TODAY()</formula>
    </cfRule>
    <cfRule type="cellIs" dxfId="50" priority="52" operator="equal">
      <formula>TODAY()</formula>
    </cfRule>
  </conditionalFormatting>
  <conditionalFormatting sqref="G19">
    <cfRule type="containsText" dxfId="49" priority="49" operator="containsText" text="Sailed">
      <formula>NOT(ISERROR(SEARCH("Sailed",G19)))</formula>
    </cfRule>
    <cfRule type="cellIs" dxfId="48" priority="50" operator="greaterThan">
      <formula>TODAY()</formula>
    </cfRule>
  </conditionalFormatting>
  <conditionalFormatting sqref="G19">
    <cfRule type="cellIs" dxfId="47" priority="47" operator="lessThan">
      <formula>TODAY()</formula>
    </cfRule>
    <cfRule type="cellIs" dxfId="46" priority="48" operator="equal">
      <formula>TODAY()</formula>
    </cfRule>
  </conditionalFormatting>
  <conditionalFormatting sqref="G40:G41">
    <cfRule type="containsText" dxfId="45" priority="45" operator="containsText" text="Sailed">
      <formula>NOT(ISERROR(SEARCH("Sailed",G40)))</formula>
    </cfRule>
    <cfRule type="cellIs" dxfId="44" priority="46" operator="greaterThan">
      <formula>TODAY()</formula>
    </cfRule>
  </conditionalFormatting>
  <conditionalFormatting sqref="G40:G41">
    <cfRule type="cellIs" dxfId="43" priority="43" operator="lessThan">
      <formula>TODAY()</formula>
    </cfRule>
    <cfRule type="cellIs" dxfId="42" priority="44" operator="equal">
      <formula>TODAY()</formula>
    </cfRule>
  </conditionalFormatting>
  <conditionalFormatting sqref="G40:G41">
    <cfRule type="containsText" dxfId="41" priority="41" operator="containsText" text="Sailed">
      <formula>NOT(ISERROR(SEARCH("Sailed",G40)))</formula>
    </cfRule>
    <cfRule type="cellIs" dxfId="40" priority="42" operator="greaterThan">
      <formula>TODAY()</formula>
    </cfRule>
  </conditionalFormatting>
  <conditionalFormatting sqref="G40:G41">
    <cfRule type="cellIs" dxfId="39" priority="39" operator="lessThan">
      <formula>TODAY()</formula>
    </cfRule>
    <cfRule type="cellIs" dxfId="38" priority="40" operator="equal">
      <formula>TODAY()</formula>
    </cfRule>
  </conditionalFormatting>
  <conditionalFormatting sqref="G30:G31">
    <cfRule type="containsText" dxfId="37" priority="37" operator="containsText" text="Sailed">
      <formula>NOT(ISERROR(SEARCH("Sailed",G30)))</formula>
    </cfRule>
    <cfRule type="cellIs" dxfId="36" priority="38" operator="greaterThan">
      <formula>TODAY()</formula>
    </cfRule>
  </conditionalFormatting>
  <conditionalFormatting sqref="G30:G31">
    <cfRule type="cellIs" dxfId="35" priority="35" operator="lessThan">
      <formula>TODAY()</formula>
    </cfRule>
    <cfRule type="cellIs" dxfId="34" priority="36" operator="equal">
      <formula>TODAY()</formula>
    </cfRule>
  </conditionalFormatting>
  <conditionalFormatting sqref="G30:G31">
    <cfRule type="containsText" dxfId="33" priority="33" operator="containsText" text="Sailed">
      <formula>NOT(ISERROR(SEARCH("Sailed",G30)))</formula>
    </cfRule>
    <cfRule type="cellIs" dxfId="32" priority="34" operator="greaterThan">
      <formula>TODAY()</formula>
    </cfRule>
  </conditionalFormatting>
  <conditionalFormatting sqref="G30:G31">
    <cfRule type="cellIs" dxfId="31" priority="31" operator="lessThan">
      <formula>TODAY()</formula>
    </cfRule>
    <cfRule type="cellIs" dxfId="30" priority="32" operator="equal">
      <formula>TODAY()</formula>
    </cfRule>
  </conditionalFormatting>
  <conditionalFormatting sqref="F24">
    <cfRule type="containsText" dxfId="29" priority="29" operator="containsText" text="Sailed">
      <formula>NOT(ISERROR(SEARCH("Sailed",F24)))</formula>
    </cfRule>
    <cfRule type="cellIs" dxfId="28" priority="30" operator="greaterThan">
      <formula>TODAY()</formula>
    </cfRule>
  </conditionalFormatting>
  <conditionalFormatting sqref="F24">
    <cfRule type="cellIs" dxfId="27" priority="27" operator="lessThan">
      <formula>TODAY()</formula>
    </cfRule>
    <cfRule type="cellIs" dxfId="26" priority="28" operator="equal">
      <formula>TODAY()</formula>
    </cfRule>
  </conditionalFormatting>
  <conditionalFormatting sqref="F24">
    <cfRule type="cellIs" dxfId="25" priority="25" operator="lessThan">
      <formula>TODAY()</formula>
    </cfRule>
    <cfRule type="cellIs" dxfId="24" priority="26" operator="equal">
      <formula>TODAY()</formula>
    </cfRule>
  </conditionalFormatting>
  <conditionalFormatting sqref="F38">
    <cfRule type="containsText" dxfId="23" priority="23" operator="containsText" text="Sailed">
      <formula>NOT(ISERROR(SEARCH("Sailed",F38)))</formula>
    </cfRule>
    <cfRule type="cellIs" dxfId="22" priority="24" operator="greaterThan">
      <formula>TODAY()</formula>
    </cfRule>
  </conditionalFormatting>
  <conditionalFormatting sqref="F38">
    <cfRule type="cellIs" dxfId="21" priority="21" operator="lessThan">
      <formula>TODAY()</formula>
    </cfRule>
    <cfRule type="cellIs" dxfId="20" priority="22" operator="equal">
      <formula>TODAY()</formula>
    </cfRule>
  </conditionalFormatting>
  <conditionalFormatting sqref="F38">
    <cfRule type="cellIs" dxfId="19" priority="19" operator="lessThan">
      <formula>TODAY()</formula>
    </cfRule>
    <cfRule type="cellIs" dxfId="18" priority="20" operator="equal">
      <formula>TODAY()</formula>
    </cfRule>
  </conditionalFormatting>
  <conditionalFormatting sqref="J10:M10">
    <cfRule type="containsText" dxfId="17" priority="17" operator="containsText" text="Sailed">
      <formula>NOT(ISERROR(SEARCH("Sailed",J10)))</formula>
    </cfRule>
    <cfRule type="cellIs" dxfId="16" priority="18" operator="greaterThan">
      <formula>TODAY()</formula>
    </cfRule>
  </conditionalFormatting>
  <conditionalFormatting sqref="J10:M10">
    <cfRule type="cellIs" dxfId="15" priority="15" operator="lessThan">
      <formula>TODAY()</formula>
    </cfRule>
    <cfRule type="cellIs" dxfId="14" priority="16" operator="equal">
      <formula>TODAY()</formula>
    </cfRule>
  </conditionalFormatting>
  <conditionalFormatting sqref="J10:M10">
    <cfRule type="cellIs" dxfId="13" priority="13" operator="lessThan">
      <formula>TODAY()</formula>
    </cfRule>
    <cfRule type="cellIs" dxfId="12" priority="14" operator="equal">
      <formula>TODAY()</formula>
    </cfRule>
  </conditionalFormatting>
  <conditionalFormatting sqref="G28">
    <cfRule type="containsText" dxfId="11" priority="11" operator="containsText" text="Sailed">
      <formula>NOT(ISERROR(SEARCH("Sailed",G28)))</formula>
    </cfRule>
    <cfRule type="cellIs" dxfId="10" priority="12" operator="greaterThan">
      <formula>TODAY()</formula>
    </cfRule>
  </conditionalFormatting>
  <conditionalFormatting sqref="G28">
    <cfRule type="cellIs" dxfId="9" priority="9" operator="lessThan">
      <formula>TODAY()</formula>
    </cfRule>
    <cfRule type="cellIs" dxfId="8" priority="10" operator="equal">
      <formula>TODAY()</formula>
    </cfRule>
  </conditionalFormatting>
  <conditionalFormatting sqref="G28">
    <cfRule type="cellIs" dxfId="7" priority="7" operator="lessThan">
      <formula>TODAY()</formula>
    </cfRule>
    <cfRule type="cellIs" dxfId="6" priority="8" operator="equal">
      <formula>TODAY()</formula>
    </cfRule>
  </conditionalFormatting>
  <conditionalFormatting sqref="J16:K16">
    <cfRule type="containsText" dxfId="5" priority="5" operator="containsText" text="Sailed">
      <formula>NOT(ISERROR(SEARCH("Sailed",J16)))</formula>
    </cfRule>
    <cfRule type="cellIs" dxfId="4" priority="6" operator="greaterThan">
      <formula>TODAY()</formula>
    </cfRule>
  </conditionalFormatting>
  <conditionalFormatting sqref="J16:K16">
    <cfRule type="cellIs" dxfId="3" priority="3" operator="lessThan">
      <formula>TODAY()</formula>
    </cfRule>
    <cfRule type="cellIs" dxfId="2" priority="4" operator="equal">
      <formula>TODAY()</formula>
    </cfRule>
  </conditionalFormatting>
  <conditionalFormatting sqref="J16:K16">
    <cfRule type="cellIs" dxfId="1" priority="1" operator="lessThan">
      <formula>TODAY()</formula>
    </cfRule>
    <cfRule type="cellIs" dxfId="0" priority="2" operator="equal">
      <formula>TODAY()</formula>
    </cfRule>
  </conditionalFormatting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97561-1737-4EE8-BD9B-82EBC6EDC389}">
  <dimension ref="A1:D25"/>
  <sheetViews>
    <sheetView workbookViewId="0">
      <selection activeCell="B12" sqref="B12:B13"/>
    </sheetView>
  </sheetViews>
  <sheetFormatPr defaultRowHeight="15" x14ac:dyDescent="0.25"/>
  <cols>
    <col min="1" max="1" width="20.5703125" bestFit="1" customWidth="1"/>
    <col min="2" max="2" width="44" bestFit="1" customWidth="1"/>
    <col min="3" max="3" width="18.140625" bestFit="1" customWidth="1"/>
    <col min="4" max="4" width="60.85546875" bestFit="1" customWidth="1"/>
  </cols>
  <sheetData>
    <row r="1" spans="1:4" ht="28.5" x14ac:dyDescent="0.25">
      <c r="A1" s="23" t="s">
        <v>41</v>
      </c>
      <c r="B1" s="24"/>
      <c r="C1" s="24"/>
      <c r="D1" s="25"/>
    </row>
    <row r="2" spans="1:4" ht="18.75" x14ac:dyDescent="0.25">
      <c r="A2" s="6" t="s">
        <v>42</v>
      </c>
      <c r="B2" s="6" t="s">
        <v>43</v>
      </c>
      <c r="C2" s="6" t="s">
        <v>44</v>
      </c>
      <c r="D2" s="6" t="s">
        <v>45</v>
      </c>
    </row>
    <row r="3" spans="1:4" x14ac:dyDescent="0.25">
      <c r="A3" s="7" t="s">
        <v>27</v>
      </c>
      <c r="B3" s="8" t="s">
        <v>46</v>
      </c>
      <c r="C3" s="8" t="s">
        <v>47</v>
      </c>
      <c r="D3" s="8" t="s">
        <v>48</v>
      </c>
    </row>
    <row r="4" spans="1:4" x14ac:dyDescent="0.25">
      <c r="A4" s="26" t="s">
        <v>49</v>
      </c>
      <c r="B4" s="9" t="s">
        <v>50</v>
      </c>
      <c r="C4" s="9" t="s">
        <v>47</v>
      </c>
      <c r="D4" s="9" t="s">
        <v>51</v>
      </c>
    </row>
    <row r="5" spans="1:4" x14ac:dyDescent="0.25">
      <c r="A5" s="27"/>
      <c r="B5" s="8" t="s">
        <v>52</v>
      </c>
      <c r="C5" s="8" t="s">
        <v>47</v>
      </c>
      <c r="D5" s="8" t="s">
        <v>53</v>
      </c>
    </row>
    <row r="6" spans="1:4" x14ac:dyDescent="0.25">
      <c r="A6" s="10" t="s">
        <v>13</v>
      </c>
      <c r="B6" s="9" t="s">
        <v>54</v>
      </c>
      <c r="C6" s="9" t="s">
        <v>55</v>
      </c>
      <c r="D6" s="9" t="s">
        <v>56</v>
      </c>
    </row>
    <row r="7" spans="1:4" x14ac:dyDescent="0.25">
      <c r="A7" s="10" t="s">
        <v>57</v>
      </c>
      <c r="B7" s="9" t="s">
        <v>58</v>
      </c>
      <c r="C7" s="9" t="s">
        <v>59</v>
      </c>
      <c r="D7" s="9" t="s">
        <v>58</v>
      </c>
    </row>
    <row r="8" spans="1:4" x14ac:dyDescent="0.25">
      <c r="A8" s="10" t="s">
        <v>14</v>
      </c>
      <c r="B8" s="9" t="s">
        <v>60</v>
      </c>
      <c r="C8" s="9" t="s">
        <v>61</v>
      </c>
      <c r="D8" s="9" t="s">
        <v>60</v>
      </c>
    </row>
    <row r="9" spans="1:4" x14ac:dyDescent="0.25">
      <c r="A9" s="7" t="s">
        <v>15</v>
      </c>
      <c r="B9" s="8" t="s">
        <v>62</v>
      </c>
      <c r="C9" s="8" t="s">
        <v>47</v>
      </c>
      <c r="D9" s="8" t="s">
        <v>63</v>
      </c>
    </row>
    <row r="10" spans="1:4" x14ac:dyDescent="0.25">
      <c r="A10" s="7" t="s">
        <v>64</v>
      </c>
      <c r="B10" s="9" t="s">
        <v>65</v>
      </c>
      <c r="C10" s="9" t="s">
        <v>47</v>
      </c>
      <c r="D10" s="9" t="s">
        <v>66</v>
      </c>
    </row>
    <row r="11" spans="1:4" x14ac:dyDescent="0.25">
      <c r="A11" s="7" t="s">
        <v>17</v>
      </c>
      <c r="B11" s="8" t="s">
        <v>67</v>
      </c>
      <c r="C11" s="8" t="s">
        <v>47</v>
      </c>
      <c r="D11" s="8" t="s">
        <v>67</v>
      </c>
    </row>
    <row r="12" spans="1:4" x14ac:dyDescent="0.25">
      <c r="A12" s="26" t="s">
        <v>18</v>
      </c>
      <c r="B12" s="28" t="s">
        <v>68</v>
      </c>
      <c r="C12" s="9" t="s">
        <v>59</v>
      </c>
      <c r="D12" s="28" t="s">
        <v>69</v>
      </c>
    </row>
    <row r="13" spans="1:4" x14ac:dyDescent="0.25">
      <c r="A13" s="27"/>
      <c r="B13" s="29"/>
      <c r="C13" s="8" t="s">
        <v>70</v>
      </c>
      <c r="D13" s="29"/>
    </row>
    <row r="14" spans="1:4" x14ac:dyDescent="0.25">
      <c r="A14" s="7" t="s">
        <v>71</v>
      </c>
      <c r="B14" s="9" t="s">
        <v>72</v>
      </c>
      <c r="C14" s="9" t="s">
        <v>47</v>
      </c>
      <c r="D14" s="9" t="s">
        <v>72</v>
      </c>
    </row>
    <row r="15" spans="1:4" x14ac:dyDescent="0.25">
      <c r="A15" s="26" t="s">
        <v>20</v>
      </c>
      <c r="B15" s="8" t="s">
        <v>73</v>
      </c>
      <c r="C15" s="8" t="s">
        <v>55</v>
      </c>
      <c r="D15" s="8" t="s">
        <v>74</v>
      </c>
    </row>
    <row r="16" spans="1:4" x14ac:dyDescent="0.25">
      <c r="A16" s="27"/>
      <c r="B16" s="9" t="s">
        <v>75</v>
      </c>
      <c r="C16" s="9" t="s">
        <v>59</v>
      </c>
      <c r="D16" s="9" t="s">
        <v>74</v>
      </c>
    </row>
    <row r="17" spans="1:4" x14ac:dyDescent="0.25">
      <c r="A17" s="7" t="s">
        <v>76</v>
      </c>
      <c r="B17" s="8" t="s">
        <v>77</v>
      </c>
      <c r="C17" s="8" t="s">
        <v>47</v>
      </c>
      <c r="D17" s="8" t="s">
        <v>78</v>
      </c>
    </row>
    <row r="18" spans="1:4" x14ac:dyDescent="0.25">
      <c r="A18" s="7" t="s">
        <v>79</v>
      </c>
      <c r="B18" s="9" t="s">
        <v>80</v>
      </c>
      <c r="C18" s="9" t="s">
        <v>47</v>
      </c>
      <c r="D18" s="9" t="s">
        <v>81</v>
      </c>
    </row>
    <row r="19" spans="1:4" x14ac:dyDescent="0.25">
      <c r="A19" s="7" t="s">
        <v>22</v>
      </c>
      <c r="B19" s="8" t="s">
        <v>82</v>
      </c>
      <c r="C19" s="8" t="s">
        <v>47</v>
      </c>
      <c r="D19" s="8" t="s">
        <v>83</v>
      </c>
    </row>
    <row r="20" spans="1:4" x14ac:dyDescent="0.25">
      <c r="A20" s="7" t="s">
        <v>24</v>
      </c>
      <c r="B20" s="9" t="s">
        <v>84</v>
      </c>
      <c r="C20" s="9" t="s">
        <v>47</v>
      </c>
      <c r="D20" s="9" t="s">
        <v>85</v>
      </c>
    </row>
    <row r="21" spans="1:4" x14ac:dyDescent="0.25">
      <c r="A21" s="7" t="s">
        <v>86</v>
      </c>
      <c r="B21" s="8" t="s">
        <v>87</v>
      </c>
      <c r="C21" s="8" t="s">
        <v>47</v>
      </c>
      <c r="D21" s="8" t="s">
        <v>88</v>
      </c>
    </row>
    <row r="22" spans="1:4" x14ac:dyDescent="0.25">
      <c r="A22" s="7" t="s">
        <v>25</v>
      </c>
      <c r="B22" s="9" t="s">
        <v>89</v>
      </c>
      <c r="C22" s="9" t="s">
        <v>47</v>
      </c>
      <c r="D22" s="9" t="s">
        <v>90</v>
      </c>
    </row>
    <row r="23" spans="1:4" x14ac:dyDescent="0.25">
      <c r="A23" s="7" t="s">
        <v>39</v>
      </c>
      <c r="B23" s="8" t="s">
        <v>91</v>
      </c>
      <c r="C23" s="8" t="s">
        <v>47</v>
      </c>
      <c r="D23" s="8" t="s">
        <v>92</v>
      </c>
    </row>
    <row r="24" spans="1:4" x14ac:dyDescent="0.25">
      <c r="A24" s="7" t="s">
        <v>26</v>
      </c>
      <c r="B24" s="9" t="s">
        <v>93</v>
      </c>
      <c r="C24" s="9" t="s">
        <v>47</v>
      </c>
      <c r="D24" s="9" t="s">
        <v>94</v>
      </c>
    </row>
    <row r="25" spans="1:4" x14ac:dyDescent="0.25">
      <c r="A25" s="7" t="s">
        <v>95</v>
      </c>
      <c r="B25" s="9" t="s">
        <v>96</v>
      </c>
      <c r="C25" s="9" t="s">
        <v>97</v>
      </c>
      <c r="D25" s="9" t="s">
        <v>98</v>
      </c>
    </row>
  </sheetData>
  <mergeCells count="6">
    <mergeCell ref="A1:D1"/>
    <mergeCell ref="A4:A5"/>
    <mergeCell ref="A12:A13"/>
    <mergeCell ref="A15:A16"/>
    <mergeCell ref="B12:B13"/>
    <mergeCell ref="D12:D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D157-4FB4-43B9-A088-DAB90030399C}">
  <dimension ref="A1:G43"/>
  <sheetViews>
    <sheetView topLeftCell="B1" workbookViewId="0">
      <selection activeCell="L18" sqref="L18"/>
    </sheetView>
  </sheetViews>
  <sheetFormatPr defaultRowHeight="15" x14ac:dyDescent="0.25"/>
  <cols>
    <col min="1" max="1" width="49.28515625" hidden="1" customWidth="1"/>
    <col min="2" max="2" width="49.28515625" bestFit="1" customWidth="1"/>
    <col min="3" max="3" width="10.28515625" bestFit="1" customWidth="1"/>
    <col min="4" max="4" width="11.42578125" bestFit="1" customWidth="1"/>
    <col min="5" max="5" width="19.28515625" bestFit="1" customWidth="1"/>
    <col min="6" max="6" width="31.42578125" bestFit="1" customWidth="1"/>
    <col min="7" max="7" width="27.5703125" bestFit="1" customWidth="1"/>
  </cols>
  <sheetData>
    <row r="1" spans="1:7" ht="28.5" x14ac:dyDescent="0.25">
      <c r="A1" s="32" t="s">
        <v>115</v>
      </c>
      <c r="B1" s="33"/>
      <c r="C1" s="33"/>
      <c r="D1" s="33"/>
      <c r="E1" s="33"/>
      <c r="F1" s="33"/>
      <c r="G1" s="33"/>
    </row>
    <row r="2" spans="1:7" ht="18.75" x14ac:dyDescent="0.25">
      <c r="A2" s="6" t="s">
        <v>116</v>
      </c>
      <c r="B2" s="14" t="s">
        <v>117</v>
      </c>
      <c r="C2" s="6" t="s">
        <v>118</v>
      </c>
      <c r="D2" s="6" t="s">
        <v>119</v>
      </c>
      <c r="E2" s="6" t="s">
        <v>120</v>
      </c>
      <c r="F2" s="6" t="s">
        <v>121</v>
      </c>
      <c r="G2" s="6" t="s">
        <v>122</v>
      </c>
    </row>
    <row r="3" spans="1:7" x14ac:dyDescent="0.25">
      <c r="A3" s="30" t="s">
        <v>123</v>
      </c>
      <c r="B3" s="35" t="str">
        <f>UPPER(A3)</f>
        <v>BAHRI LINE DAMMAM BRANCH</v>
      </c>
      <c r="C3" s="36" t="s">
        <v>124</v>
      </c>
      <c r="D3" s="39" t="s">
        <v>125</v>
      </c>
      <c r="E3" s="15" t="s">
        <v>126</v>
      </c>
      <c r="F3" s="15" t="s">
        <v>127</v>
      </c>
      <c r="G3" s="15" t="s">
        <v>128</v>
      </c>
    </row>
    <row r="4" spans="1:7" x14ac:dyDescent="0.25">
      <c r="A4" s="31"/>
      <c r="B4" s="35"/>
      <c r="C4" s="37"/>
      <c r="D4" s="40"/>
      <c r="E4" s="15" t="s">
        <v>129</v>
      </c>
      <c r="F4" s="15" t="s">
        <v>130</v>
      </c>
      <c r="G4" s="15" t="s">
        <v>131</v>
      </c>
    </row>
    <row r="5" spans="1:7" x14ac:dyDescent="0.25">
      <c r="A5" s="34"/>
      <c r="B5" s="35"/>
      <c r="C5" s="38"/>
      <c r="D5" s="41"/>
      <c r="E5" s="15" t="s">
        <v>132</v>
      </c>
      <c r="F5" s="15" t="s">
        <v>133</v>
      </c>
      <c r="G5" s="15" t="s">
        <v>134</v>
      </c>
    </row>
    <row r="6" spans="1:7" x14ac:dyDescent="0.25">
      <c r="A6" s="30" t="s">
        <v>135</v>
      </c>
      <c r="B6" s="44" t="str">
        <f>UPPER(A6)</f>
        <v>BAHRI LINE JEDDAH BRANCH</v>
      </c>
      <c r="C6" s="42" t="s">
        <v>124</v>
      </c>
      <c r="D6" s="39" t="s">
        <v>136</v>
      </c>
      <c r="E6" s="15" t="s">
        <v>137</v>
      </c>
      <c r="F6" s="15" t="s">
        <v>138</v>
      </c>
      <c r="G6" s="15" t="s">
        <v>134</v>
      </c>
    </row>
    <row r="7" spans="1:7" x14ac:dyDescent="0.25">
      <c r="A7" s="31"/>
      <c r="B7" s="45"/>
      <c r="C7" s="43"/>
      <c r="D7" s="40"/>
      <c r="E7" s="15" t="s">
        <v>139</v>
      </c>
      <c r="F7" s="15" t="s">
        <v>140</v>
      </c>
      <c r="G7" s="15" t="s">
        <v>141</v>
      </c>
    </row>
    <row r="8" spans="1:7" x14ac:dyDescent="0.25">
      <c r="A8" s="30" t="s">
        <v>142</v>
      </c>
      <c r="B8" s="35" t="str">
        <f>UPPER(A8)</f>
        <v>BAHRI HOUSTON BRANCH</v>
      </c>
      <c r="C8" s="36" t="s">
        <v>143</v>
      </c>
      <c r="D8" s="39" t="s">
        <v>144</v>
      </c>
      <c r="E8" s="15" t="s">
        <v>145</v>
      </c>
      <c r="F8" s="15" t="s">
        <v>146</v>
      </c>
      <c r="G8" s="15" t="s">
        <v>134</v>
      </c>
    </row>
    <row r="9" spans="1:7" x14ac:dyDescent="0.25">
      <c r="A9" s="31"/>
      <c r="B9" s="35"/>
      <c r="C9" s="37"/>
      <c r="D9" s="40"/>
      <c r="E9" s="15" t="s">
        <v>147</v>
      </c>
      <c r="F9" s="15" t="s">
        <v>148</v>
      </c>
      <c r="G9" s="15" t="s">
        <v>149</v>
      </c>
    </row>
    <row r="10" spans="1:7" x14ac:dyDescent="0.25">
      <c r="A10" s="34"/>
      <c r="B10" s="35"/>
      <c r="C10" s="38"/>
      <c r="D10" s="41"/>
      <c r="E10" s="15" t="s">
        <v>150</v>
      </c>
      <c r="F10" s="15" t="s">
        <v>151</v>
      </c>
      <c r="G10" s="15" t="s">
        <v>149</v>
      </c>
    </row>
    <row r="11" spans="1:7" x14ac:dyDescent="0.25">
      <c r="A11" s="30" t="s">
        <v>152</v>
      </c>
      <c r="B11" s="44" t="str">
        <f>UPPER(A11)</f>
        <v>RADIANT MARITIME</v>
      </c>
      <c r="C11" s="36" t="s">
        <v>153</v>
      </c>
      <c r="D11" s="39" t="s">
        <v>144</v>
      </c>
      <c r="E11" s="15" t="s">
        <v>154</v>
      </c>
      <c r="F11" s="15" t="s">
        <v>155</v>
      </c>
      <c r="G11" s="15" t="s">
        <v>149</v>
      </c>
    </row>
    <row r="12" spans="1:7" x14ac:dyDescent="0.25">
      <c r="A12" s="46"/>
      <c r="B12" s="45"/>
      <c r="C12" s="37"/>
      <c r="D12" s="40"/>
      <c r="E12" s="15" t="s">
        <v>156</v>
      </c>
      <c r="F12" s="15" t="s">
        <v>157</v>
      </c>
      <c r="G12" s="15" t="s">
        <v>134</v>
      </c>
    </row>
    <row r="13" spans="1:7" x14ac:dyDescent="0.25">
      <c r="A13" s="47" t="s">
        <v>158</v>
      </c>
      <c r="B13" s="44" t="str">
        <f>UPPER(A13)</f>
        <v>SHANGHAI YUJUN INTERNATIONAL LOGISTICS CO LTD</v>
      </c>
      <c r="C13" s="36" t="s">
        <v>159</v>
      </c>
      <c r="D13" s="39" t="s">
        <v>144</v>
      </c>
      <c r="E13" s="16" t="s">
        <v>160</v>
      </c>
      <c r="F13" s="15" t="s">
        <v>161</v>
      </c>
      <c r="G13" s="15" t="s">
        <v>149</v>
      </c>
    </row>
    <row r="14" spans="1:7" x14ac:dyDescent="0.25">
      <c r="A14" s="46"/>
      <c r="B14" s="45"/>
      <c r="C14" s="38"/>
      <c r="D14" s="41"/>
      <c r="E14" s="16" t="s">
        <v>162</v>
      </c>
      <c r="F14" s="15" t="s">
        <v>163</v>
      </c>
      <c r="G14" s="15" t="s">
        <v>134</v>
      </c>
    </row>
    <row r="15" spans="1:7" x14ac:dyDescent="0.25">
      <c r="A15" s="17" t="s">
        <v>164</v>
      </c>
      <c r="B15" s="18" t="str">
        <f>UPPER(A15)</f>
        <v xml:space="preserve">INCHCAPE SHIPPING SERVICES </v>
      </c>
      <c r="C15" s="19" t="s">
        <v>165</v>
      </c>
      <c r="D15" s="20" t="s">
        <v>144</v>
      </c>
      <c r="E15" s="16" t="s">
        <v>166</v>
      </c>
      <c r="F15" s="15" t="s">
        <v>167</v>
      </c>
      <c r="G15" s="15" t="s">
        <v>134</v>
      </c>
    </row>
    <row r="16" spans="1:7" x14ac:dyDescent="0.25">
      <c r="A16" s="17" t="s">
        <v>168</v>
      </c>
      <c r="B16" s="18" t="str">
        <f>UPPER(A16)</f>
        <v>GAC</v>
      </c>
      <c r="C16" s="16" t="s">
        <v>169</v>
      </c>
      <c r="D16" s="15" t="s">
        <v>144</v>
      </c>
      <c r="E16" s="15" t="s">
        <v>170</v>
      </c>
      <c r="F16" s="15" t="s">
        <v>171</v>
      </c>
      <c r="G16" s="15" t="s">
        <v>172</v>
      </c>
    </row>
    <row r="17" spans="1:7" x14ac:dyDescent="0.25">
      <c r="A17" s="48" t="s">
        <v>173</v>
      </c>
      <c r="B17" s="44" t="str">
        <f>UPPER(A17)</f>
        <v>MARITIMEX</v>
      </c>
      <c r="C17" s="36" t="s">
        <v>174</v>
      </c>
      <c r="D17" s="39" t="s">
        <v>144</v>
      </c>
      <c r="E17" s="15" t="s">
        <v>175</v>
      </c>
      <c r="F17" s="15" t="s">
        <v>176</v>
      </c>
      <c r="G17" s="15" t="s">
        <v>172</v>
      </c>
    </row>
    <row r="18" spans="1:7" x14ac:dyDescent="0.25">
      <c r="A18" s="49"/>
      <c r="B18" s="51"/>
      <c r="C18" s="37"/>
      <c r="D18" s="40"/>
      <c r="E18" s="15" t="s">
        <v>177</v>
      </c>
      <c r="F18" s="15" t="s">
        <v>178</v>
      </c>
      <c r="G18" s="15" t="s">
        <v>172</v>
      </c>
    </row>
    <row r="19" spans="1:7" x14ac:dyDescent="0.25">
      <c r="A19" s="50"/>
      <c r="B19" s="45"/>
      <c r="C19" s="38"/>
      <c r="D19" s="41"/>
      <c r="E19" s="15" t="s">
        <v>179</v>
      </c>
      <c r="F19" s="15" t="s">
        <v>180</v>
      </c>
      <c r="G19" s="15" t="s">
        <v>181</v>
      </c>
    </row>
    <row r="20" spans="1:7" x14ac:dyDescent="0.25">
      <c r="A20" s="30" t="s">
        <v>182</v>
      </c>
      <c r="B20" s="44" t="str">
        <f>UPPER(A20)</f>
        <v>DELTA</v>
      </c>
      <c r="C20" s="37" t="s">
        <v>183</v>
      </c>
      <c r="D20" s="40" t="s">
        <v>144</v>
      </c>
      <c r="E20" s="15" t="s">
        <v>184</v>
      </c>
      <c r="F20" s="15" t="s">
        <v>185</v>
      </c>
      <c r="G20" s="15" t="s">
        <v>149</v>
      </c>
    </row>
    <row r="21" spans="1:7" x14ac:dyDescent="0.25">
      <c r="A21" s="34"/>
      <c r="B21" s="45"/>
      <c r="C21" s="38"/>
      <c r="D21" s="41"/>
      <c r="E21" s="15" t="s">
        <v>186</v>
      </c>
      <c r="F21" s="15" t="s">
        <v>187</v>
      </c>
      <c r="G21" s="15" t="s">
        <v>188</v>
      </c>
    </row>
    <row r="22" spans="1:7" x14ac:dyDescent="0.25">
      <c r="A22" s="30" t="s">
        <v>189</v>
      </c>
      <c r="B22" s="44" t="str">
        <f>UPPER(A22)</f>
        <v>MATRIX DENIZCILIK A.S (COMMERCIAL AGENT)</v>
      </c>
      <c r="C22" s="36" t="s">
        <v>190</v>
      </c>
      <c r="D22" s="39" t="s">
        <v>144</v>
      </c>
      <c r="E22" s="15" t="s">
        <v>191</v>
      </c>
      <c r="F22" s="15" t="s">
        <v>192</v>
      </c>
      <c r="G22" s="15" t="s">
        <v>188</v>
      </c>
    </row>
    <row r="23" spans="1:7" x14ac:dyDescent="0.25">
      <c r="A23" s="34"/>
      <c r="B23" s="45"/>
      <c r="C23" s="38"/>
      <c r="D23" s="41"/>
      <c r="E23" s="15" t="s">
        <v>193</v>
      </c>
      <c r="F23" s="15" t="s">
        <v>194</v>
      </c>
      <c r="G23" s="15" t="s">
        <v>188</v>
      </c>
    </row>
    <row r="24" spans="1:7" x14ac:dyDescent="0.25">
      <c r="A24" s="30" t="s">
        <v>195</v>
      </c>
      <c r="B24" s="44" t="str">
        <f>UPPER(A24)</f>
        <v>YAKIN DOGU (HUSBANDRY AGENT)</v>
      </c>
      <c r="C24" s="36" t="s">
        <v>190</v>
      </c>
      <c r="D24" s="39" t="s">
        <v>144</v>
      </c>
      <c r="E24" s="15" t="s">
        <v>196</v>
      </c>
      <c r="F24" s="15" t="s">
        <v>197</v>
      </c>
      <c r="G24" s="15" t="s">
        <v>172</v>
      </c>
    </row>
    <row r="25" spans="1:7" x14ac:dyDescent="0.25">
      <c r="A25" s="31"/>
      <c r="B25" s="51"/>
      <c r="C25" s="37"/>
      <c r="D25" s="40"/>
      <c r="E25" s="15" t="s">
        <v>198</v>
      </c>
      <c r="F25" s="15" t="s">
        <v>199</v>
      </c>
      <c r="G25" s="15" t="s">
        <v>172</v>
      </c>
    </row>
    <row r="26" spans="1:7" x14ac:dyDescent="0.25">
      <c r="A26" s="34"/>
      <c r="B26" s="45"/>
      <c r="C26" s="38"/>
      <c r="D26" s="41"/>
      <c r="E26" s="15" t="s">
        <v>198</v>
      </c>
      <c r="F26" s="15" t="s">
        <v>200</v>
      </c>
      <c r="G26" s="15" t="s">
        <v>172</v>
      </c>
    </row>
    <row r="27" spans="1:7" x14ac:dyDescent="0.25">
      <c r="A27" s="30" t="s">
        <v>201</v>
      </c>
      <c r="B27" s="44" t="str">
        <f>UPPER(A27)</f>
        <v>EVGE EGYPT</v>
      </c>
      <c r="C27" s="36" t="s">
        <v>202</v>
      </c>
      <c r="D27" s="39" t="s">
        <v>144</v>
      </c>
      <c r="E27" s="15" t="s">
        <v>203</v>
      </c>
      <c r="F27" s="15" t="s">
        <v>204</v>
      </c>
      <c r="G27" s="15" t="s">
        <v>149</v>
      </c>
    </row>
    <row r="28" spans="1:7" x14ac:dyDescent="0.25">
      <c r="A28" s="31"/>
      <c r="B28" s="51"/>
      <c r="C28" s="37"/>
      <c r="D28" s="40"/>
      <c r="E28" s="15" t="s">
        <v>205</v>
      </c>
      <c r="F28" s="15" t="s">
        <v>206</v>
      </c>
      <c r="G28" s="15" t="s">
        <v>134</v>
      </c>
    </row>
    <row r="29" spans="1:7" x14ac:dyDescent="0.25">
      <c r="A29" s="34"/>
      <c r="B29" s="45"/>
      <c r="C29" s="38"/>
      <c r="D29" s="41"/>
      <c r="E29" s="15" t="s">
        <v>207</v>
      </c>
      <c r="F29" s="15" t="s">
        <v>208</v>
      </c>
      <c r="G29" s="15" t="s">
        <v>188</v>
      </c>
    </row>
    <row r="30" spans="1:7" x14ac:dyDescent="0.25">
      <c r="A30" s="30" t="s">
        <v>209</v>
      </c>
      <c r="B30" s="44" t="str">
        <f>UPPER(A30)</f>
        <v>DIAMOND SHIPPING SERVICES</v>
      </c>
      <c r="C30" s="36" t="s">
        <v>210</v>
      </c>
      <c r="D30" s="39" t="s">
        <v>210</v>
      </c>
      <c r="E30" s="15" t="s">
        <v>211</v>
      </c>
      <c r="F30" s="15" t="s">
        <v>212</v>
      </c>
      <c r="G30" s="15" t="s">
        <v>213</v>
      </c>
    </row>
    <row r="31" spans="1:7" x14ac:dyDescent="0.25">
      <c r="A31" s="31"/>
      <c r="B31" s="51"/>
      <c r="C31" s="37"/>
      <c r="D31" s="40"/>
      <c r="E31" s="15" t="s">
        <v>214</v>
      </c>
      <c r="F31" s="15" t="s">
        <v>215</v>
      </c>
      <c r="G31" s="15" t="s">
        <v>149</v>
      </c>
    </row>
    <row r="32" spans="1:7" x14ac:dyDescent="0.25">
      <c r="A32" s="34"/>
      <c r="B32" s="45"/>
      <c r="C32" s="38"/>
      <c r="D32" s="41"/>
      <c r="E32" s="15" t="s">
        <v>216</v>
      </c>
      <c r="F32" s="15" t="s">
        <v>217</v>
      </c>
      <c r="G32" s="15" t="s">
        <v>134</v>
      </c>
    </row>
    <row r="33" spans="1:7" x14ac:dyDescent="0.25">
      <c r="A33" s="30" t="s">
        <v>218</v>
      </c>
      <c r="B33" s="44" t="str">
        <f>UPPER(A33)</f>
        <v>ABU DHABI SHIPPING AGENCY</v>
      </c>
      <c r="C33" s="36" t="s">
        <v>219</v>
      </c>
      <c r="D33" s="39" t="s">
        <v>220</v>
      </c>
      <c r="E33" s="15" t="s">
        <v>221</v>
      </c>
      <c r="F33" s="15" t="s">
        <v>222</v>
      </c>
      <c r="G33" s="15" t="s">
        <v>172</v>
      </c>
    </row>
    <row r="34" spans="1:7" x14ac:dyDescent="0.25">
      <c r="A34" s="34"/>
      <c r="B34" s="45"/>
      <c r="C34" s="38"/>
      <c r="D34" s="41"/>
      <c r="E34" s="15" t="s">
        <v>223</v>
      </c>
      <c r="F34" s="15" t="s">
        <v>224</v>
      </c>
      <c r="G34" s="15" t="s">
        <v>225</v>
      </c>
    </row>
    <row r="35" spans="1:7" x14ac:dyDescent="0.25">
      <c r="A35" s="30" t="s">
        <v>226</v>
      </c>
      <c r="B35" s="44" t="str">
        <f>UPPER(A35)</f>
        <v>SALEM ALMAKRANI</v>
      </c>
      <c r="C35" s="36" t="s">
        <v>219</v>
      </c>
      <c r="D35" s="39" t="s">
        <v>227</v>
      </c>
      <c r="E35" s="15" t="s">
        <v>228</v>
      </c>
      <c r="F35" s="15" t="s">
        <v>229</v>
      </c>
      <c r="G35" s="15" t="s">
        <v>134</v>
      </c>
    </row>
    <row r="36" spans="1:7" x14ac:dyDescent="0.25">
      <c r="A36" s="34"/>
      <c r="B36" s="45"/>
      <c r="C36" s="38"/>
      <c r="D36" s="41"/>
      <c r="E36" s="15" t="s">
        <v>230</v>
      </c>
      <c r="F36" s="15" t="s">
        <v>231</v>
      </c>
      <c r="G36" s="15" t="s">
        <v>149</v>
      </c>
    </row>
    <row r="37" spans="1:7" x14ac:dyDescent="0.25">
      <c r="A37" s="21" t="s">
        <v>232</v>
      </c>
      <c r="B37" s="18" t="str">
        <f>UPPER(A37)</f>
        <v>MULTIPORT MARITIME AGENTS</v>
      </c>
      <c r="C37" s="19" t="s">
        <v>233</v>
      </c>
      <c r="D37" s="20" t="s">
        <v>144</v>
      </c>
      <c r="E37" s="15" t="s">
        <v>234</v>
      </c>
      <c r="F37" s="15" t="s">
        <v>235</v>
      </c>
      <c r="G37" s="15" t="s">
        <v>236</v>
      </c>
    </row>
    <row r="38" spans="1:7" x14ac:dyDescent="0.25">
      <c r="A38" s="30" t="s">
        <v>237</v>
      </c>
      <c r="B38" s="44" t="str">
        <f>UPPER(A38)</f>
        <v>KANOO SHIPPING</v>
      </c>
      <c r="C38" s="36" t="s">
        <v>238</v>
      </c>
      <c r="D38" s="39" t="s">
        <v>144</v>
      </c>
      <c r="E38" s="15" t="s">
        <v>239</v>
      </c>
      <c r="F38" s="15" t="s">
        <v>240</v>
      </c>
      <c r="G38" s="15" t="s">
        <v>225</v>
      </c>
    </row>
    <row r="39" spans="1:7" x14ac:dyDescent="0.25">
      <c r="A39" s="34"/>
      <c r="B39" s="45"/>
      <c r="C39" s="38"/>
      <c r="D39" s="41"/>
      <c r="E39" s="15" t="s">
        <v>241</v>
      </c>
      <c r="F39" s="15" t="s">
        <v>242</v>
      </c>
      <c r="G39" s="15" t="s">
        <v>172</v>
      </c>
    </row>
    <row r="40" spans="1:7" x14ac:dyDescent="0.25">
      <c r="A40" s="21" t="s">
        <v>243</v>
      </c>
      <c r="B40" s="18" t="str">
        <f>UPPER(A40)</f>
        <v>BERGE LOGISTICS</v>
      </c>
      <c r="C40" s="19" t="s">
        <v>244</v>
      </c>
      <c r="D40" s="20" t="s">
        <v>144</v>
      </c>
      <c r="E40" s="15" t="s">
        <v>198</v>
      </c>
      <c r="F40" s="15" t="s">
        <v>245</v>
      </c>
      <c r="G40" s="15" t="s">
        <v>172</v>
      </c>
    </row>
    <row r="41" spans="1:7" x14ac:dyDescent="0.25">
      <c r="A41" s="21" t="s">
        <v>164</v>
      </c>
      <c r="B41" s="21" t="s">
        <v>164</v>
      </c>
      <c r="C41" s="19" t="s">
        <v>246</v>
      </c>
      <c r="D41" s="20" t="s">
        <v>144</v>
      </c>
      <c r="E41" s="15" t="s">
        <v>247</v>
      </c>
      <c r="F41" s="15" t="s">
        <v>248</v>
      </c>
      <c r="G41" s="15" t="s">
        <v>134</v>
      </c>
    </row>
    <row r="42" spans="1:7" x14ac:dyDescent="0.25">
      <c r="A42" s="30" t="s">
        <v>164</v>
      </c>
      <c r="B42" s="44" t="str">
        <f>UPPER(A42)</f>
        <v xml:space="preserve">INCHCAPE SHIPPING SERVICES </v>
      </c>
      <c r="C42" s="36" t="s">
        <v>249</v>
      </c>
      <c r="D42" s="20" t="s">
        <v>144</v>
      </c>
      <c r="E42" s="15" t="s">
        <v>250</v>
      </c>
      <c r="F42" s="15" t="s">
        <v>251</v>
      </c>
      <c r="G42" s="15" t="s">
        <v>134</v>
      </c>
    </row>
    <row r="43" spans="1:7" x14ac:dyDescent="0.25">
      <c r="A43" s="31"/>
      <c r="B43" s="45"/>
      <c r="C43" s="37"/>
      <c r="D43" s="20" t="s">
        <v>144</v>
      </c>
      <c r="E43" s="15" t="s">
        <v>198</v>
      </c>
      <c r="F43" s="15" t="s">
        <v>252</v>
      </c>
      <c r="G43" s="15" t="s">
        <v>134</v>
      </c>
    </row>
  </sheetData>
  <mergeCells count="60">
    <mergeCell ref="A42:A43"/>
    <mergeCell ref="B42:B43"/>
    <mergeCell ref="C42:C43"/>
    <mergeCell ref="A35:A36"/>
    <mergeCell ref="B35:B36"/>
    <mergeCell ref="C35:C36"/>
    <mergeCell ref="D35:D36"/>
    <mergeCell ref="A38:A39"/>
    <mergeCell ref="B38:B39"/>
    <mergeCell ref="C38:C39"/>
    <mergeCell ref="D38:D39"/>
    <mergeCell ref="A30:A32"/>
    <mergeCell ref="B30:B32"/>
    <mergeCell ref="C30:C32"/>
    <mergeCell ref="D30:D32"/>
    <mergeCell ref="A33:A34"/>
    <mergeCell ref="B33:B34"/>
    <mergeCell ref="C33:C34"/>
    <mergeCell ref="D33:D34"/>
    <mergeCell ref="A24:A26"/>
    <mergeCell ref="B24:B26"/>
    <mergeCell ref="C24:C26"/>
    <mergeCell ref="D24:D26"/>
    <mergeCell ref="A27:A29"/>
    <mergeCell ref="B27:B29"/>
    <mergeCell ref="C27:C29"/>
    <mergeCell ref="D27:D29"/>
    <mergeCell ref="A20:A21"/>
    <mergeCell ref="B20:B21"/>
    <mergeCell ref="C20:C21"/>
    <mergeCell ref="D20:D21"/>
    <mergeCell ref="A22:A23"/>
    <mergeCell ref="B22:B23"/>
    <mergeCell ref="C22:C23"/>
    <mergeCell ref="D22:D23"/>
    <mergeCell ref="A13:A14"/>
    <mergeCell ref="B13:B14"/>
    <mergeCell ref="C13:C14"/>
    <mergeCell ref="D13:D14"/>
    <mergeCell ref="A17:A19"/>
    <mergeCell ref="B17:B19"/>
    <mergeCell ref="C17:C19"/>
    <mergeCell ref="D17:D19"/>
    <mergeCell ref="A8:A10"/>
    <mergeCell ref="B8:B10"/>
    <mergeCell ref="C8:C10"/>
    <mergeCell ref="D8:D10"/>
    <mergeCell ref="A11:A12"/>
    <mergeCell ref="B11:B12"/>
    <mergeCell ref="C11:C12"/>
    <mergeCell ref="D11:D12"/>
    <mergeCell ref="A6:A7"/>
    <mergeCell ref="A1:G1"/>
    <mergeCell ref="A3:A5"/>
    <mergeCell ref="B3:B5"/>
    <mergeCell ref="C3:C5"/>
    <mergeCell ref="D3:D5"/>
    <mergeCell ref="D6:D7"/>
    <mergeCell ref="C6:C7"/>
    <mergeCell ref="B6:B7"/>
  </mergeCells>
  <hyperlinks>
    <hyperlink ref="F5" r:id="rId1" display="Alsultan@bahriline.sa" xr:uid="{5BDA11AA-7F79-4965-B8B0-3E0384D33C9D}"/>
    <hyperlink ref="F3" r:id="rId2" display="alotishan@bahriline.sa" xr:uid="{C11D1B9B-859B-4E31-92A7-9CBBC1E0B1AD}"/>
    <hyperlink ref="F4" r:id="rId3" display="althiban@bahriline.sa" xr:uid="{7F8AED28-41AC-491C-A19F-63B21FAC7D27}"/>
    <hyperlink ref="F6" r:id="rId4" display="talshareef@bahriline.sa" xr:uid="{B1AC7D42-708D-4449-81CA-5257E69823E5}"/>
    <hyperlink ref="F7" r:id="rId5" display="Mosali@bahri.sa" xr:uid="{6BE98D01-3449-4319-8C69-B0F452C1E60C}"/>
    <hyperlink ref="F30" r:id="rId6" xr:uid="{D58D348E-0822-456B-950E-103806A52481}"/>
    <hyperlink ref="F31" r:id="rId7" xr:uid="{7F037429-4E49-4BDE-91F0-4786905FC679}"/>
    <hyperlink ref="F32" r:id="rId8" xr:uid="{3C89E77A-30F2-4CA3-9E7C-F11EEEC43074}"/>
    <hyperlink ref="F8" r:id="rId9" xr:uid="{F95B44DC-857F-4475-AB09-CADB912867D1}"/>
    <hyperlink ref="F9" r:id="rId10" xr:uid="{BED7DA49-14C1-4D1A-B7A3-39398F5F3758}"/>
    <hyperlink ref="F10" r:id="rId11" xr:uid="{80F87625-D51B-4404-B2F0-9006BD052856}"/>
    <hyperlink ref="F11" r:id="rId12" xr:uid="{469E1E57-2B04-42A9-A62B-A12E52B18BD5}"/>
    <hyperlink ref="F12" r:id="rId13" xr:uid="{3C8DFDD2-793A-41B7-9BA0-1C7B0BF873F6}"/>
    <hyperlink ref="F14" r:id="rId14" xr:uid="{E82B8305-BB19-46E2-B88A-F688AE13A2D7}"/>
    <hyperlink ref="F13" r:id="rId15" xr:uid="{13784032-3380-4E1A-9CE0-A14D65E6879D}"/>
    <hyperlink ref="F16" r:id="rId16" xr:uid="{6F03ACA1-45F6-4BB1-BE74-DE93562415F0}"/>
    <hyperlink ref="F19" r:id="rId17" xr:uid="{B69D951C-2524-4C16-B51E-F5C1C8CB015E}"/>
    <hyperlink ref="F20" r:id="rId18" xr:uid="{3B094187-E7BC-4C50-97B8-86146EBAAB94}"/>
    <hyperlink ref="F21" r:id="rId19" xr:uid="{BE91A361-BE60-43E4-8EFC-4A41E5EBF6E6}"/>
    <hyperlink ref="F22" r:id="rId20" xr:uid="{D53CC571-0A33-4D24-B27C-1FEE439AD50E}"/>
    <hyperlink ref="F23" r:id="rId21" xr:uid="{80EE25C3-A714-4656-98E5-68513049C2A5}"/>
    <hyperlink ref="F24" r:id="rId22" xr:uid="{B783064C-416F-41C7-95E9-9B965286F540}"/>
    <hyperlink ref="F25" r:id="rId23" xr:uid="{3AF137A4-56CE-4333-B804-6E0C8EFD9760}"/>
    <hyperlink ref="F26" r:id="rId24" xr:uid="{99324FA5-A29C-43BF-B977-8703F36D894D}"/>
    <hyperlink ref="F29" r:id="rId25" xr:uid="{F1AFC78F-D7FE-4FEF-B398-FCA01F0D9D85}"/>
    <hyperlink ref="F27" r:id="rId26" xr:uid="{AA0B15BE-2308-4C5D-AC40-37B5A6F2DF3C}"/>
    <hyperlink ref="F28" r:id="rId27" xr:uid="{A5DC5540-C9D6-4B9D-9256-074300AB6AFD}"/>
    <hyperlink ref="F35" r:id="rId28" xr:uid="{C6CE9AFB-8B45-4AD7-B43F-83EF8D154CC7}"/>
    <hyperlink ref="F36" r:id="rId29" xr:uid="{934BDC5B-AC36-48B3-8C19-9B7543B377E8}"/>
    <hyperlink ref="F33" r:id="rId30" xr:uid="{C52CEACB-111F-4211-9CA5-71DEBC2BBBD3}"/>
    <hyperlink ref="F34" r:id="rId31" xr:uid="{79AB2B87-7319-4A5D-B6CD-B41BAD1CD524}"/>
    <hyperlink ref="F37" r:id="rId32" xr:uid="{B45F5037-408D-42A8-B640-75A3B25C00FE}"/>
    <hyperlink ref="F38" r:id="rId33" xr:uid="{CA47CBFF-079A-4B43-B84F-0A2719375C36}"/>
    <hyperlink ref="F39" r:id="rId34" xr:uid="{397AD7B2-7A93-4959-AC21-EC8A085428DE}"/>
    <hyperlink ref="F40" r:id="rId35" xr:uid="{5CCB1B7E-61CD-4A68-90D2-FFDA54E0A1B2}"/>
    <hyperlink ref="F41" r:id="rId36" xr:uid="{EF0D2850-9E8F-4F22-9CFB-71A463BC5CC0}"/>
    <hyperlink ref="F43" r:id="rId37" xr:uid="{7547230C-B4BF-4E10-9AD8-A2A5D974E046}"/>
    <hyperlink ref="F18" r:id="rId38" xr:uid="{2FFC2F29-CF07-4113-89A7-E76CD90A152C}"/>
    <hyperlink ref="F17" r:id="rId39" xr:uid="{DEF34B4E-322B-43B6-AF24-F3801DA19792}"/>
    <hyperlink ref="F42" r:id="rId40" xr:uid="{8CF69179-6A01-4BBC-BA9C-27517D35D001}"/>
  </hyperlinks>
  <pageMargins left="0.7" right="0.7" top="0.75" bottom="0.75" header="0.3" footer="0.3"/>
  <drawing r:id="rId41"/>
  <legacyDrawing r:id="rId4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B2FE5-FA87-48FE-966B-70BCB12204E5}">
  <dimension ref="A1:D25"/>
  <sheetViews>
    <sheetView showGridLines="0" zoomScaleNormal="100" workbookViewId="0">
      <selection activeCell="C13" sqref="C13"/>
    </sheetView>
  </sheetViews>
  <sheetFormatPr defaultRowHeight="15" x14ac:dyDescent="0.25"/>
  <cols>
    <col min="1" max="1" width="20.5703125" bestFit="1" customWidth="1"/>
    <col min="2" max="2" width="44" bestFit="1" customWidth="1"/>
    <col min="3" max="3" width="18.140625" bestFit="1" customWidth="1"/>
    <col min="4" max="4" width="60.85546875" bestFit="1" customWidth="1"/>
  </cols>
  <sheetData>
    <row r="1" spans="1:4" ht="28.5" x14ac:dyDescent="0.25">
      <c r="A1" s="23" t="s">
        <v>41</v>
      </c>
      <c r="B1" s="24"/>
      <c r="C1" s="24"/>
      <c r="D1" s="25"/>
    </row>
    <row r="2" spans="1:4" ht="18.75" x14ac:dyDescent="0.25">
      <c r="A2" s="6" t="s">
        <v>42</v>
      </c>
      <c r="B2" s="6" t="s">
        <v>43</v>
      </c>
      <c r="C2" s="6" t="s">
        <v>44</v>
      </c>
      <c r="D2" s="6" t="s">
        <v>45</v>
      </c>
    </row>
    <row r="3" spans="1:4" x14ac:dyDescent="0.25">
      <c r="A3" s="7" t="s">
        <v>27</v>
      </c>
      <c r="B3" s="8" t="s">
        <v>46</v>
      </c>
      <c r="C3" s="8" t="s">
        <v>47</v>
      </c>
      <c r="D3" s="8" t="s">
        <v>48</v>
      </c>
    </row>
    <row r="4" spans="1:4" x14ac:dyDescent="0.25">
      <c r="A4" s="26" t="s">
        <v>49</v>
      </c>
      <c r="B4" s="9" t="s">
        <v>50</v>
      </c>
      <c r="C4" s="9" t="s">
        <v>47</v>
      </c>
      <c r="D4" s="9" t="s">
        <v>51</v>
      </c>
    </row>
    <row r="5" spans="1:4" x14ac:dyDescent="0.25">
      <c r="A5" s="27"/>
      <c r="B5" s="8" t="s">
        <v>52</v>
      </c>
      <c r="C5" s="8" t="s">
        <v>47</v>
      </c>
      <c r="D5" s="8" t="s">
        <v>53</v>
      </c>
    </row>
    <row r="6" spans="1:4" x14ac:dyDescent="0.25">
      <c r="A6" s="10" t="s">
        <v>13</v>
      </c>
      <c r="B6" s="9" t="s">
        <v>54</v>
      </c>
      <c r="C6" s="9" t="s">
        <v>55</v>
      </c>
      <c r="D6" s="9" t="s">
        <v>56</v>
      </c>
    </row>
    <row r="7" spans="1:4" x14ac:dyDescent="0.25">
      <c r="A7" s="10" t="s">
        <v>57</v>
      </c>
      <c r="B7" s="9" t="s">
        <v>58</v>
      </c>
      <c r="C7" s="9" t="s">
        <v>59</v>
      </c>
      <c r="D7" s="9" t="s">
        <v>58</v>
      </c>
    </row>
    <row r="8" spans="1:4" x14ac:dyDescent="0.25">
      <c r="A8" s="10" t="s">
        <v>14</v>
      </c>
      <c r="B8" s="9" t="s">
        <v>60</v>
      </c>
      <c r="C8" s="9" t="s">
        <v>61</v>
      </c>
      <c r="D8" s="9" t="s">
        <v>60</v>
      </c>
    </row>
    <row r="9" spans="1:4" x14ac:dyDescent="0.25">
      <c r="A9" s="7" t="s">
        <v>15</v>
      </c>
      <c r="B9" s="8" t="s">
        <v>62</v>
      </c>
      <c r="C9" s="8" t="s">
        <v>47</v>
      </c>
      <c r="D9" s="8" t="s">
        <v>63</v>
      </c>
    </row>
    <row r="10" spans="1:4" x14ac:dyDescent="0.25">
      <c r="A10" s="7" t="s">
        <v>64</v>
      </c>
      <c r="B10" s="9" t="s">
        <v>65</v>
      </c>
      <c r="C10" s="9" t="s">
        <v>47</v>
      </c>
      <c r="D10" s="9" t="s">
        <v>66</v>
      </c>
    </row>
    <row r="11" spans="1:4" x14ac:dyDescent="0.25">
      <c r="A11" s="7" t="s">
        <v>17</v>
      </c>
      <c r="B11" s="8" t="s">
        <v>67</v>
      </c>
      <c r="C11" s="8" t="s">
        <v>47</v>
      </c>
      <c r="D11" s="8" t="s">
        <v>67</v>
      </c>
    </row>
    <row r="12" spans="1:4" x14ac:dyDescent="0.25">
      <c r="A12" s="26" t="s">
        <v>18</v>
      </c>
      <c r="B12" s="9" t="s">
        <v>68</v>
      </c>
      <c r="C12" s="9" t="s">
        <v>59</v>
      </c>
      <c r="D12" s="9" t="s">
        <v>69</v>
      </c>
    </row>
    <row r="13" spans="1:4" x14ac:dyDescent="0.25">
      <c r="A13" s="27"/>
      <c r="B13" s="8" t="s">
        <v>69</v>
      </c>
      <c r="C13" s="8" t="s">
        <v>70</v>
      </c>
      <c r="D13" s="8" t="s">
        <v>69</v>
      </c>
    </row>
    <row r="14" spans="1:4" x14ac:dyDescent="0.25">
      <c r="A14" s="7" t="s">
        <v>71</v>
      </c>
      <c r="B14" s="9" t="s">
        <v>72</v>
      </c>
      <c r="C14" s="9" t="s">
        <v>47</v>
      </c>
      <c r="D14" s="9" t="s">
        <v>72</v>
      </c>
    </row>
    <row r="15" spans="1:4" x14ac:dyDescent="0.25">
      <c r="A15" s="26" t="s">
        <v>20</v>
      </c>
      <c r="B15" s="8" t="s">
        <v>73</v>
      </c>
      <c r="C15" s="8" t="s">
        <v>55</v>
      </c>
      <c r="D15" s="8" t="s">
        <v>74</v>
      </c>
    </row>
    <row r="16" spans="1:4" x14ac:dyDescent="0.25">
      <c r="A16" s="27"/>
      <c r="B16" s="9" t="s">
        <v>75</v>
      </c>
      <c r="C16" s="9" t="s">
        <v>59</v>
      </c>
      <c r="D16" s="9" t="s">
        <v>74</v>
      </c>
    </row>
    <row r="17" spans="1:4" x14ac:dyDescent="0.25">
      <c r="A17" s="7" t="s">
        <v>76</v>
      </c>
      <c r="B17" s="8" t="s">
        <v>77</v>
      </c>
      <c r="C17" s="8" t="s">
        <v>47</v>
      </c>
      <c r="D17" s="8" t="s">
        <v>78</v>
      </c>
    </row>
    <row r="18" spans="1:4" x14ac:dyDescent="0.25">
      <c r="A18" s="7" t="s">
        <v>79</v>
      </c>
      <c r="B18" s="9" t="s">
        <v>80</v>
      </c>
      <c r="C18" s="9" t="s">
        <v>47</v>
      </c>
      <c r="D18" s="9" t="s">
        <v>81</v>
      </c>
    </row>
    <row r="19" spans="1:4" x14ac:dyDescent="0.25">
      <c r="A19" s="7" t="s">
        <v>22</v>
      </c>
      <c r="B19" s="8" t="s">
        <v>82</v>
      </c>
      <c r="C19" s="8" t="s">
        <v>47</v>
      </c>
      <c r="D19" s="8" t="s">
        <v>83</v>
      </c>
    </row>
    <row r="20" spans="1:4" x14ac:dyDescent="0.25">
      <c r="A20" s="7" t="s">
        <v>24</v>
      </c>
      <c r="B20" s="9" t="s">
        <v>84</v>
      </c>
      <c r="C20" s="9" t="s">
        <v>47</v>
      </c>
      <c r="D20" s="9" t="s">
        <v>85</v>
      </c>
    </row>
    <row r="21" spans="1:4" x14ac:dyDescent="0.25">
      <c r="A21" s="7" t="s">
        <v>86</v>
      </c>
      <c r="B21" s="8" t="s">
        <v>87</v>
      </c>
      <c r="C21" s="8" t="s">
        <v>47</v>
      </c>
      <c r="D21" s="8" t="s">
        <v>88</v>
      </c>
    </row>
    <row r="22" spans="1:4" x14ac:dyDescent="0.25">
      <c r="A22" s="7" t="s">
        <v>25</v>
      </c>
      <c r="B22" s="9" t="s">
        <v>89</v>
      </c>
      <c r="C22" s="9" t="s">
        <v>47</v>
      </c>
      <c r="D22" s="9" t="s">
        <v>90</v>
      </c>
    </row>
    <row r="23" spans="1:4" x14ac:dyDescent="0.25">
      <c r="A23" s="7" t="s">
        <v>39</v>
      </c>
      <c r="B23" s="8" t="s">
        <v>91</v>
      </c>
      <c r="C23" s="8" t="s">
        <v>47</v>
      </c>
      <c r="D23" s="8" t="s">
        <v>92</v>
      </c>
    </row>
    <row r="24" spans="1:4" x14ac:dyDescent="0.25">
      <c r="A24" s="7" t="s">
        <v>26</v>
      </c>
      <c r="B24" s="9" t="s">
        <v>93</v>
      </c>
      <c r="C24" s="9" t="s">
        <v>47</v>
      </c>
      <c r="D24" s="9" t="s">
        <v>94</v>
      </c>
    </row>
    <row r="25" spans="1:4" x14ac:dyDescent="0.25">
      <c r="A25" s="7" t="s">
        <v>95</v>
      </c>
      <c r="B25" s="9" t="s">
        <v>96</v>
      </c>
      <c r="C25" s="9" t="s">
        <v>97</v>
      </c>
      <c r="D25" s="9" t="s">
        <v>98</v>
      </c>
    </row>
  </sheetData>
  <mergeCells count="4">
    <mergeCell ref="A1:D1"/>
    <mergeCell ref="A4:A5"/>
    <mergeCell ref="A12:A13"/>
    <mergeCell ref="A15:A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WEEK 43</vt:lpstr>
      <vt:lpstr>Terminals and Stevedoring</vt:lpstr>
      <vt:lpstr>Contact Details</vt:lpstr>
      <vt:lpstr>Terminal &amp; Stevedoring</vt:lpstr>
      <vt:lpstr>Ports</vt:lpstr>
      <vt:lpstr>'Terminals and Stevedoring'!Print_Area</vt:lpstr>
      <vt:lpstr>'WEEK 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Mohaned Alsheqaiq</dc:creator>
  <cp:lastModifiedBy>Hassan A. Sak</cp:lastModifiedBy>
  <cp:lastPrinted>2022-09-20T12:54:02Z</cp:lastPrinted>
  <dcterms:created xsi:type="dcterms:W3CDTF">2022-04-27T13:17:08Z</dcterms:created>
  <dcterms:modified xsi:type="dcterms:W3CDTF">2022-10-24T11:12:24Z</dcterms:modified>
</cp:coreProperties>
</file>